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4000" windowHeight="9675" activeTab="1"/>
  </bookViews>
  <sheets>
    <sheet name="EDO SIT FIN CON 2020" sheetId="2" r:id="rId1"/>
    <sheet name="EDO ACT COM 2020" sheetId="3" r:id="rId2"/>
    <sheet name="EDO VAR H P 2020" sheetId="4" r:id="rId3"/>
    <sheet name="EDO ANA ACT 2020" sheetId="5" r:id="rId4"/>
    <sheet name="EDO ANA DEU Y OTR PAS 2020" sheetId="6" r:id="rId5"/>
    <sheet name="EDO CAM S F 2020" sheetId="7" r:id="rId6"/>
    <sheet name="EDO FLU EFE 2020" sheetId="8" r:id="rId7"/>
    <sheet name="NOTAS EDO FIN 2020" sheetId="9" r:id="rId8"/>
    <sheet name="EDO. ANA LDF" sheetId="10" r:id="rId9"/>
    <sheet name="AESF 2020" sheetId="11" r:id="rId10"/>
    <sheet name="BAL COM DET 2020" sheetId="12" r:id="rId11"/>
    <sheet name="SER PER 2020" sheetId="13" r:id="rId12"/>
    <sheet name="AYM SER AMB 2020" sheetId="14" r:id="rId13"/>
    <sheet name="IACP 2020" sheetId="15" r:id="rId14"/>
    <sheet name="CUO AP Y RET ISSEMYM 2020" sheetId="16" r:id="rId15"/>
    <sheet name="RET ISR 2020" sheetId="17" r:id="rId16"/>
    <sheet name="REPPLAZAS 2020" sheetId="18" r:id="rId17"/>
    <sheet name="INF ISERTP 20201" sheetId="20" r:id="rId18"/>
  </sheets>
  <externalReferences>
    <externalReference r:id="rId19"/>
    <externalReference r:id="rId20"/>
    <externalReference r:id="rId21"/>
    <externalReference r:id="rId22"/>
  </externalReferences>
  <definedNames>
    <definedName name="_51321">#REF!</definedName>
    <definedName name="A">#REF!</definedName>
    <definedName name="DDD">#REF!</definedName>
    <definedName name="depreciacion">#REF!</definedName>
    <definedName name="DFG">[1]Tablas!#REF!</definedName>
    <definedName name="ESTADO">[2]Tablas!#REF!</definedName>
    <definedName name="eter">#REF!</definedName>
    <definedName name="EVHP">[1]Tablas!#REF!</definedName>
    <definedName name="EWW">[1]Tablas!#REF!</definedName>
    <definedName name="FF">[1]Tablas!#REF!</definedName>
    <definedName name="FOR">#REF!</definedName>
    <definedName name="GH">[1]Tablas!#REF!</definedName>
    <definedName name="HHH">[1]Tablas!#REF!</definedName>
    <definedName name="ingre">[3]EG13!#REF!</definedName>
    <definedName name="ISRA">[1]Tablas!#REF!</definedName>
    <definedName name="JKLJ">#REF!</definedName>
    <definedName name="KJK">#REF!</definedName>
    <definedName name="KJL">#REF!</definedName>
    <definedName name="KO">[2]Tablas!#REF!</definedName>
    <definedName name="LOOLLLL">[1]Tablas!#REF!</definedName>
    <definedName name="LOP">[1]Tablas!#REF!</definedName>
    <definedName name="M">[1]Tablas!#REF!</definedName>
    <definedName name="NM">[1]Tablas!#REF!</definedName>
    <definedName name="OBSE">#REF!</definedName>
    <definedName name="OBSERV">#REF!</definedName>
    <definedName name="OBSERVACION">#REF!</definedName>
    <definedName name="PROP">[1]Tablas!#REF!</definedName>
    <definedName name="RD">[4]Tablas!#REF!</definedName>
    <definedName name="RECOM">#REF!</definedName>
    <definedName name="RECOMENDA">#REF!</definedName>
    <definedName name="RYTY">#REF!</definedName>
    <definedName name="SUBA">[1]Tablas!#REF!</definedName>
    <definedName name="suba2">[2]Tablas!#REF!</definedName>
    <definedName name="TRY">[1]Tablas!#REF!</definedName>
    <definedName name="USMO">#REF!</definedName>
    <definedName name="ws">#REF!</definedName>
    <definedName name="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20" l="1"/>
  <c r="D33" i="20"/>
  <c r="C33" i="20"/>
  <c r="E13" i="20"/>
  <c r="F13" i="20" s="1"/>
  <c r="G13" i="20" s="1"/>
  <c r="H13" i="20" s="1"/>
  <c r="I13" i="20" s="1"/>
  <c r="J13" i="20" s="1"/>
  <c r="K13" i="20" s="1"/>
  <c r="L13" i="20" s="1"/>
  <c r="M13" i="20" s="1"/>
  <c r="N13" i="20" s="1"/>
  <c r="E9" i="20"/>
  <c r="F9" i="20" s="1"/>
  <c r="F33" i="20" l="1"/>
  <c r="G9" i="20"/>
  <c r="E33" i="20"/>
  <c r="C12" i="18"/>
  <c r="D12" i="18"/>
  <c r="E12" i="18"/>
  <c r="F12" i="18"/>
  <c r="G12" i="18"/>
  <c r="H12" i="18"/>
  <c r="I12" i="18"/>
  <c r="J12" i="18"/>
  <c r="K12" i="18"/>
  <c r="L12" i="18"/>
  <c r="M12" i="18"/>
  <c r="N12" i="18"/>
  <c r="H9" i="20" l="1"/>
  <c r="G33" i="20"/>
  <c r="I7" i="17"/>
  <c r="L7" i="17" s="1"/>
  <c r="I8" i="17"/>
  <c r="L8" i="17"/>
  <c r="I9" i="17"/>
  <c r="L9" i="17"/>
  <c r="I10" i="17"/>
  <c r="L10" i="17"/>
  <c r="I11" i="17"/>
  <c r="L11" i="17"/>
  <c r="I12" i="17"/>
  <c r="L12" i="17" s="1"/>
  <c r="I13" i="17"/>
  <c r="L13" i="17" s="1"/>
  <c r="I14" i="17"/>
  <c r="L14" i="17" s="1"/>
  <c r="I15" i="17"/>
  <c r="L15" i="17" s="1"/>
  <c r="I16" i="17"/>
  <c r="L16" i="17"/>
  <c r="I17" i="17"/>
  <c r="L17" i="17"/>
  <c r="I18" i="17"/>
  <c r="L18" i="17" s="1"/>
  <c r="C19" i="17"/>
  <c r="D19" i="17"/>
  <c r="E19" i="17"/>
  <c r="F19" i="17"/>
  <c r="G19" i="17"/>
  <c r="H19" i="17"/>
  <c r="J19" i="17"/>
  <c r="H33" i="20" l="1"/>
  <c r="I9" i="20"/>
  <c r="I19" i="17"/>
  <c r="L19" i="17"/>
  <c r="F7" i="16"/>
  <c r="I7" i="16" s="1"/>
  <c r="F8" i="16"/>
  <c r="I8" i="16" s="1"/>
  <c r="F9" i="16"/>
  <c r="I9" i="16" s="1"/>
  <c r="F10" i="16"/>
  <c r="I10" i="16" s="1"/>
  <c r="F11" i="16"/>
  <c r="I11" i="16" s="1"/>
  <c r="F12" i="16"/>
  <c r="I12" i="16" s="1"/>
  <c r="F13" i="16"/>
  <c r="I13" i="16" s="1"/>
  <c r="F14" i="16"/>
  <c r="I14" i="16" s="1"/>
  <c r="F15" i="16"/>
  <c r="I15" i="16" s="1"/>
  <c r="F16" i="16"/>
  <c r="I16" i="16" s="1"/>
  <c r="F17" i="16"/>
  <c r="I17" i="16" s="1"/>
  <c r="F18" i="16"/>
  <c r="I18" i="16" s="1"/>
  <c r="C19" i="16"/>
  <c r="D19" i="16"/>
  <c r="E19" i="16"/>
  <c r="G19" i="16"/>
  <c r="H19" i="16"/>
  <c r="L19" i="16"/>
  <c r="J9" i="20" l="1"/>
  <c r="I33" i="20"/>
  <c r="I19" i="16"/>
  <c r="F19" i="16"/>
  <c r="N34" i="15"/>
  <c r="J33" i="20" l="1"/>
  <c r="K9" i="20"/>
  <c r="K8" i="14"/>
  <c r="F14" i="14"/>
  <c r="G14" i="14"/>
  <c r="J14" i="14"/>
  <c r="K14" i="14"/>
  <c r="L9" i="20" l="1"/>
  <c r="K33" i="20"/>
  <c r="D9" i="13"/>
  <c r="D17" i="13" s="1"/>
  <c r="E9" i="13"/>
  <c r="F10" i="13"/>
  <c r="F11" i="13"/>
  <c r="D13" i="13"/>
  <c r="E13" i="13"/>
  <c r="F13" i="13" s="1"/>
  <c r="F14" i="13"/>
  <c r="F15" i="13"/>
  <c r="L33" i="20" l="1"/>
  <c r="M9" i="20"/>
  <c r="F9" i="13"/>
  <c r="F17" i="13" s="1"/>
  <c r="E17" i="13"/>
  <c r="C12" i="8"/>
  <c r="D12" i="8"/>
  <c r="C25" i="8"/>
  <c r="D25" i="8"/>
  <c r="C43" i="8"/>
  <c r="D43" i="8"/>
  <c r="C47" i="8"/>
  <c r="D47" i="8"/>
  <c r="C52" i="8"/>
  <c r="D52" i="8"/>
  <c r="C57" i="8"/>
  <c r="D57" i="8"/>
  <c r="C62" i="8"/>
  <c r="C61" i="8" s="1"/>
  <c r="D62" i="8"/>
  <c r="D61" i="8" s="1"/>
  <c r="C68" i="8"/>
  <c r="C67" i="8" s="1"/>
  <c r="D68" i="8"/>
  <c r="D67" i="8" s="1"/>
  <c r="N9" i="20" l="1"/>
  <c r="N33" i="20" s="1"/>
  <c r="M33" i="20"/>
  <c r="C73" i="8"/>
  <c r="C75" i="8" s="1"/>
  <c r="D73" i="8"/>
  <c r="D75" i="8" s="1"/>
  <c r="D79" i="8" s="1"/>
  <c r="C77" i="8" s="1"/>
  <c r="I13" i="7"/>
  <c r="D13" i="7" s="1"/>
  <c r="I14" i="7"/>
  <c r="E14" i="7" s="1"/>
  <c r="I15" i="7"/>
  <c r="D15" i="7" s="1"/>
  <c r="I16" i="7"/>
  <c r="E16" i="7" s="1"/>
  <c r="E17" i="7"/>
  <c r="I17" i="7"/>
  <c r="D17" i="7" s="1"/>
  <c r="I18" i="7"/>
  <c r="E18" i="7" s="1"/>
  <c r="I19" i="7"/>
  <c r="D19" i="7" s="1"/>
  <c r="I22" i="7"/>
  <c r="E22" i="7" s="1"/>
  <c r="E23" i="7"/>
  <c r="I23" i="7"/>
  <c r="D23" i="7" s="1"/>
  <c r="I24" i="7"/>
  <c r="E24" i="7" s="1"/>
  <c r="I25" i="7"/>
  <c r="D25" i="7" s="1"/>
  <c r="I26" i="7"/>
  <c r="E26" i="7" s="1"/>
  <c r="E27" i="7"/>
  <c r="I27" i="7"/>
  <c r="D27" i="7" s="1"/>
  <c r="I28" i="7"/>
  <c r="E28" i="7" s="1"/>
  <c r="I29" i="7"/>
  <c r="D29" i="7" s="1"/>
  <c r="I30" i="7"/>
  <c r="E30" i="7" s="1"/>
  <c r="J31" i="7"/>
  <c r="K31" i="7"/>
  <c r="E34" i="7"/>
  <c r="I34" i="7"/>
  <c r="D34" i="7" s="1"/>
  <c r="I35" i="7"/>
  <c r="E35" i="7" s="1"/>
  <c r="I36" i="7"/>
  <c r="D36" i="7" s="1"/>
  <c r="I37" i="7"/>
  <c r="E37" i="7" s="1"/>
  <c r="E38" i="7"/>
  <c r="I38" i="7"/>
  <c r="D38" i="7" s="1"/>
  <c r="I39" i="7"/>
  <c r="E39" i="7" s="1"/>
  <c r="I40" i="7"/>
  <c r="D40" i="7" s="1"/>
  <c r="I41" i="7"/>
  <c r="E41" i="7" s="1"/>
  <c r="E44" i="7"/>
  <c r="I44" i="7"/>
  <c r="D44" i="7" s="1"/>
  <c r="I45" i="7"/>
  <c r="E45" i="7" s="1"/>
  <c r="I46" i="7"/>
  <c r="D46" i="7" s="1"/>
  <c r="I47" i="7"/>
  <c r="E47" i="7" s="1"/>
  <c r="E48" i="7"/>
  <c r="I48" i="7"/>
  <c r="D48" i="7" s="1"/>
  <c r="I49" i="7"/>
  <c r="E49" i="7" s="1"/>
  <c r="I53" i="7"/>
  <c r="D53" i="7" s="1"/>
  <c r="I54" i="7"/>
  <c r="E54" i="7" s="1"/>
  <c r="E55" i="7"/>
  <c r="I55" i="7"/>
  <c r="D55" i="7" s="1"/>
  <c r="I58" i="7"/>
  <c r="E58" i="7" s="1"/>
  <c r="I59" i="7"/>
  <c r="D59" i="7" s="1"/>
  <c r="I60" i="7"/>
  <c r="E60" i="7" s="1"/>
  <c r="E61" i="7"/>
  <c r="I61" i="7"/>
  <c r="D61" i="7" s="1"/>
  <c r="I62" i="7"/>
  <c r="E62" i="7" s="1"/>
  <c r="I65" i="7"/>
  <c r="D65" i="7" s="1"/>
  <c r="I66" i="7"/>
  <c r="E66" i="7" s="1"/>
  <c r="J67" i="7"/>
  <c r="K67" i="7"/>
  <c r="C34" i="20" l="1"/>
  <c r="C79" i="8"/>
  <c r="E65" i="7"/>
  <c r="E59" i="7"/>
  <c r="E53" i="7"/>
  <c r="E46" i="7"/>
  <c r="E40" i="7"/>
  <c r="E36" i="7"/>
  <c r="E29" i="7"/>
  <c r="E25" i="7"/>
  <c r="E19" i="7"/>
  <c r="E15" i="7"/>
  <c r="E43" i="7"/>
  <c r="E33" i="7"/>
  <c r="E57" i="7"/>
  <c r="E64" i="7"/>
  <c r="E52" i="7"/>
  <c r="E21" i="7"/>
  <c r="D60" i="7"/>
  <c r="D58" i="7"/>
  <c r="D54" i="7"/>
  <c r="D52" i="7" s="1"/>
  <c r="D45" i="7"/>
  <c r="D41" i="7"/>
  <c r="D39" i="7"/>
  <c r="D37" i="7"/>
  <c r="D35" i="7"/>
  <c r="D30" i="7"/>
  <c r="D28" i="7"/>
  <c r="D26" i="7"/>
  <c r="D24" i="7"/>
  <c r="D22" i="7"/>
  <c r="D21" i="7" s="1"/>
  <c r="D18" i="7"/>
  <c r="D16" i="7"/>
  <c r="D14" i="7"/>
  <c r="E13" i="7"/>
  <c r="E12" i="7" s="1"/>
  <c r="E68" i="7" s="1"/>
  <c r="D66" i="7"/>
  <c r="D64" i="7" s="1"/>
  <c r="D62" i="7"/>
  <c r="D49" i="7"/>
  <c r="D47" i="7"/>
  <c r="D43" i="7" s="1"/>
  <c r="F15" i="6"/>
  <c r="G15" i="6"/>
  <c r="F35" i="6"/>
  <c r="G35" i="6"/>
  <c r="F42" i="6"/>
  <c r="G42" i="6"/>
  <c r="F47" i="6"/>
  <c r="G47" i="6"/>
  <c r="G61" i="6" s="1"/>
  <c r="G72" i="6" s="1"/>
  <c r="F55" i="6"/>
  <c r="G55" i="6"/>
  <c r="F64" i="6"/>
  <c r="G64" i="6"/>
  <c r="F61" i="6" l="1"/>
  <c r="F72" i="6" s="1"/>
  <c r="D12" i="7"/>
  <c r="D33" i="7"/>
  <c r="D57" i="7"/>
  <c r="D68" i="7" s="1"/>
  <c r="C12" i="5"/>
  <c r="D12" i="5"/>
  <c r="E12" i="5"/>
  <c r="F14" i="5"/>
  <c r="G14" i="5" s="1"/>
  <c r="F15" i="5"/>
  <c r="G15" i="5" s="1"/>
  <c r="F16" i="5"/>
  <c r="G16" i="5" s="1"/>
  <c r="F17" i="5"/>
  <c r="G17" i="5" s="1"/>
  <c r="F18" i="5"/>
  <c r="G18" i="5" s="1"/>
  <c r="F19" i="5"/>
  <c r="G19" i="5" s="1"/>
  <c r="F20" i="5"/>
  <c r="G20" i="5" s="1"/>
  <c r="C25" i="5"/>
  <c r="C42" i="5" s="1"/>
  <c r="D25" i="5"/>
  <c r="E25" i="5"/>
  <c r="E42" i="5" s="1"/>
  <c r="F27" i="5"/>
  <c r="G27" i="5"/>
  <c r="F28" i="5"/>
  <c r="G28" i="5"/>
  <c r="F29" i="5"/>
  <c r="G29" i="5"/>
  <c r="F30" i="5"/>
  <c r="G30" i="5"/>
  <c r="F31" i="5"/>
  <c r="G31" i="5"/>
  <c r="F32" i="5"/>
  <c r="G32" i="5"/>
  <c r="F33" i="5"/>
  <c r="G33" i="5"/>
  <c r="F34" i="5"/>
  <c r="G34" i="5"/>
  <c r="F35" i="5"/>
  <c r="G35" i="5"/>
  <c r="D42" i="5"/>
  <c r="F25" i="5" l="1"/>
  <c r="G25" i="5" s="1"/>
  <c r="F12" i="5"/>
  <c r="C10" i="4"/>
  <c r="G10" i="4" s="1"/>
  <c r="G11" i="4"/>
  <c r="G12" i="4"/>
  <c r="G13" i="4"/>
  <c r="D15" i="4"/>
  <c r="E15" i="4"/>
  <c r="G15" i="4" s="1"/>
  <c r="G16" i="4"/>
  <c r="G17" i="4"/>
  <c r="G18" i="4"/>
  <c r="G19" i="4"/>
  <c r="G20" i="4"/>
  <c r="F22" i="4"/>
  <c r="G22" i="4" s="1"/>
  <c r="G23" i="4"/>
  <c r="G24" i="4"/>
  <c r="C26" i="4"/>
  <c r="D26" i="4"/>
  <c r="E26" i="4"/>
  <c r="C28" i="4"/>
  <c r="G28" i="4" s="1"/>
  <c r="G29" i="4"/>
  <c r="G30" i="4"/>
  <c r="G31" i="4"/>
  <c r="D33" i="4"/>
  <c r="E33" i="4"/>
  <c r="G34" i="4"/>
  <c r="G35" i="4"/>
  <c r="G36" i="4"/>
  <c r="G37" i="4"/>
  <c r="G38" i="4"/>
  <c r="F40" i="4"/>
  <c r="G40" i="4" s="1"/>
  <c r="G41" i="4"/>
  <c r="G42" i="4"/>
  <c r="C44" i="4"/>
  <c r="E44" i="4"/>
  <c r="D44" i="4" l="1"/>
  <c r="G33" i="4"/>
  <c r="G12" i="5"/>
  <c r="G42" i="5" s="1"/>
  <c r="F42" i="5"/>
  <c r="F26" i="4"/>
  <c r="E11" i="3"/>
  <c r="F11" i="3"/>
  <c r="G12" i="3"/>
  <c r="G13" i="3"/>
  <c r="H13" i="3" s="1"/>
  <c r="G14" i="3"/>
  <c r="H14" i="3" s="1"/>
  <c r="G15" i="3"/>
  <c r="H15" i="3" s="1"/>
  <c r="G16" i="3"/>
  <c r="H16" i="3" s="1"/>
  <c r="G17" i="3"/>
  <c r="H17" i="3" s="1"/>
  <c r="G18" i="3"/>
  <c r="H18" i="3" s="1"/>
  <c r="G19" i="3"/>
  <c r="H19" i="3" s="1"/>
  <c r="E21" i="3"/>
  <c r="F21" i="3"/>
  <c r="G22" i="3"/>
  <c r="G23" i="3"/>
  <c r="H23" i="3" s="1"/>
  <c r="E25" i="3"/>
  <c r="E32" i="3" s="1"/>
  <c r="E79" i="3" s="1"/>
  <c r="F25" i="3"/>
  <c r="F32" i="3" s="1"/>
  <c r="G26" i="3"/>
  <c r="G27" i="3"/>
  <c r="H27" i="3" s="1"/>
  <c r="G28" i="3"/>
  <c r="H28" i="3" s="1"/>
  <c r="G29" i="3"/>
  <c r="H29" i="3" s="1"/>
  <c r="G30" i="3"/>
  <c r="H30" i="3" s="1"/>
  <c r="E35" i="3"/>
  <c r="F35" i="3"/>
  <c r="G36" i="3"/>
  <c r="H36" i="3" s="1"/>
  <c r="G37" i="3"/>
  <c r="H37" i="3" s="1"/>
  <c r="G38" i="3"/>
  <c r="H38" i="3" s="1"/>
  <c r="E39" i="3"/>
  <c r="F39" i="3"/>
  <c r="G40" i="3"/>
  <c r="G41" i="3"/>
  <c r="H41" i="3" s="1"/>
  <c r="G42" i="3"/>
  <c r="H42" i="3" s="1"/>
  <c r="G43" i="3"/>
  <c r="H43" i="3" s="1"/>
  <c r="G44" i="3"/>
  <c r="H44" i="3" s="1"/>
  <c r="G45" i="3"/>
  <c r="H45" i="3" s="1"/>
  <c r="G46" i="3"/>
  <c r="H46" i="3" s="1"/>
  <c r="G47" i="3"/>
  <c r="H47" i="3" s="1"/>
  <c r="G48" i="3"/>
  <c r="H48" i="3" s="1"/>
  <c r="E50" i="3"/>
  <c r="F50" i="3"/>
  <c r="G51" i="3"/>
  <c r="G52" i="3"/>
  <c r="H52" i="3" s="1"/>
  <c r="G53" i="3"/>
  <c r="H53" i="3" s="1"/>
  <c r="E55" i="3"/>
  <c r="F55" i="3"/>
  <c r="G56" i="3"/>
  <c r="G57" i="3"/>
  <c r="H57" i="3" s="1"/>
  <c r="G58" i="3"/>
  <c r="H58" i="3" s="1"/>
  <c r="G59" i="3"/>
  <c r="H59" i="3" s="1"/>
  <c r="G60" i="3"/>
  <c r="H60" i="3" s="1"/>
  <c r="G61" i="3"/>
  <c r="H61" i="3" s="1"/>
  <c r="E63" i="3"/>
  <c r="F63" i="3"/>
  <c r="G64" i="3"/>
  <c r="G65" i="3"/>
  <c r="H65" i="3" s="1"/>
  <c r="G66" i="3"/>
  <c r="H66" i="3" s="1"/>
  <c r="G67" i="3"/>
  <c r="H67" i="3" s="1"/>
  <c r="G68" i="3"/>
  <c r="H68" i="3" s="1"/>
  <c r="G69" i="3"/>
  <c r="H69" i="3" s="1"/>
  <c r="E71" i="3"/>
  <c r="F71" i="3"/>
  <c r="G72" i="3"/>
  <c r="H72" i="3" s="1"/>
  <c r="G73" i="3"/>
  <c r="H73" i="3" s="1"/>
  <c r="E77" i="3"/>
  <c r="F77" i="3"/>
  <c r="G35" i="3" l="1"/>
  <c r="H35" i="3" s="1"/>
  <c r="F44" i="4"/>
  <c r="G44" i="4" s="1"/>
  <c r="G26" i="4"/>
  <c r="F79" i="3"/>
  <c r="G79" i="3" s="1"/>
  <c r="H79" i="3" s="1"/>
  <c r="G32" i="3"/>
  <c r="H32" i="3" s="1"/>
  <c r="G50" i="3"/>
  <c r="H50" i="3" s="1"/>
  <c r="G77" i="3"/>
  <c r="H77" i="3" s="1"/>
  <c r="H71" i="3"/>
  <c r="G63" i="3"/>
  <c r="H63" i="3" s="1"/>
  <c r="G55" i="3"/>
  <c r="H55" i="3" s="1"/>
  <c r="G39" i="3"/>
  <c r="H39" i="3" s="1"/>
  <c r="G25" i="3"/>
  <c r="H25" i="3" s="1"/>
  <c r="G21" i="3"/>
  <c r="H21" i="3" s="1"/>
  <c r="G11" i="3"/>
  <c r="H11" i="3" s="1"/>
  <c r="G71" i="3"/>
  <c r="H64" i="3"/>
  <c r="H56" i="3"/>
  <c r="H51" i="3"/>
  <c r="H40" i="3"/>
  <c r="H26" i="3"/>
  <c r="H22" i="3"/>
  <c r="H12" i="3"/>
  <c r="D12" i="2"/>
  <c r="E12" i="2"/>
  <c r="I12" i="2"/>
  <c r="J12" i="2"/>
  <c r="F13" i="2"/>
  <c r="K13" i="2"/>
  <c r="F14" i="2"/>
  <c r="K14" i="2"/>
  <c r="F15" i="2"/>
  <c r="K15" i="2"/>
  <c r="F16" i="2"/>
  <c r="K16" i="2"/>
  <c r="F17" i="2"/>
  <c r="K17" i="2"/>
  <c r="F18" i="2"/>
  <c r="K18" i="2"/>
  <c r="F19" i="2"/>
  <c r="K19" i="2"/>
  <c r="K20" i="2"/>
  <c r="D21" i="2"/>
  <c r="D57" i="2" s="1"/>
  <c r="E21" i="2"/>
  <c r="K21" i="2"/>
  <c r="F22" i="2"/>
  <c r="F23" i="2"/>
  <c r="I23" i="2"/>
  <c r="J23" i="2"/>
  <c r="F24" i="2"/>
  <c r="K24" i="2"/>
  <c r="F25" i="2"/>
  <c r="K25" i="2"/>
  <c r="F26" i="2"/>
  <c r="K26" i="2"/>
  <c r="F27" i="2"/>
  <c r="F28" i="2"/>
  <c r="I28" i="2"/>
  <c r="J28" i="2"/>
  <c r="K29" i="2"/>
  <c r="K28" i="2" s="1"/>
  <c r="D30" i="2"/>
  <c r="E30" i="2"/>
  <c r="K30" i="2"/>
  <c r="F31" i="2"/>
  <c r="K31" i="2"/>
  <c r="F32" i="2"/>
  <c r="F33" i="2"/>
  <c r="I33" i="2"/>
  <c r="J33" i="2"/>
  <c r="F34" i="2"/>
  <c r="K34" i="2"/>
  <c r="F35" i="2"/>
  <c r="K35" i="2"/>
  <c r="D37" i="2"/>
  <c r="E37" i="2"/>
  <c r="I37" i="2"/>
  <c r="J37" i="2"/>
  <c r="F38" i="2"/>
  <c r="K38" i="2"/>
  <c r="F39" i="2"/>
  <c r="K39" i="2"/>
  <c r="F40" i="2"/>
  <c r="K40" i="2"/>
  <c r="F41" i="2"/>
  <c r="F42" i="2"/>
  <c r="I42" i="2"/>
  <c r="J42" i="2"/>
  <c r="K43" i="2"/>
  <c r="D44" i="2"/>
  <c r="E44" i="2"/>
  <c r="K44" i="2"/>
  <c r="F45" i="2"/>
  <c r="F44" i="2" s="1"/>
  <c r="K45" i="2"/>
  <c r="K46" i="2"/>
  <c r="D47" i="2"/>
  <c r="E47" i="2"/>
  <c r="K47" i="2"/>
  <c r="F48" i="2"/>
  <c r="K48" i="2"/>
  <c r="F49" i="2"/>
  <c r="I50" i="2"/>
  <c r="J50" i="2"/>
  <c r="D51" i="2"/>
  <c r="E51" i="2"/>
  <c r="K51" i="2"/>
  <c r="F52" i="2"/>
  <c r="K52" i="2"/>
  <c r="F53" i="2"/>
  <c r="K53" i="2"/>
  <c r="F54" i="2"/>
  <c r="F55" i="2"/>
  <c r="I55" i="2"/>
  <c r="J55" i="2"/>
  <c r="K56" i="2"/>
  <c r="K57" i="2"/>
  <c r="K58" i="2"/>
  <c r="D60" i="2"/>
  <c r="E60" i="2"/>
  <c r="J60" i="2"/>
  <c r="F61" i="2"/>
  <c r="F62" i="2"/>
  <c r="F63" i="2"/>
  <c r="F64" i="2"/>
  <c r="I64" i="2"/>
  <c r="J64" i="2"/>
  <c r="K65" i="2"/>
  <c r="D66" i="2"/>
  <c r="E66" i="2"/>
  <c r="K66" i="2"/>
  <c r="F67" i="2"/>
  <c r="F68" i="2"/>
  <c r="I68" i="2"/>
  <c r="J68" i="2"/>
  <c r="F69" i="2"/>
  <c r="K69" i="2"/>
  <c r="F70" i="2"/>
  <c r="K70" i="2"/>
  <c r="F71" i="2"/>
  <c r="K71" i="2"/>
  <c r="D73" i="2"/>
  <c r="E73" i="2"/>
  <c r="E129" i="2" s="1"/>
  <c r="I73" i="2"/>
  <c r="J73" i="2"/>
  <c r="F74" i="2"/>
  <c r="K74" i="2"/>
  <c r="F75" i="2"/>
  <c r="K75" i="2"/>
  <c r="F76" i="2"/>
  <c r="K76" i="2"/>
  <c r="F77" i="2"/>
  <c r="K77" i="2"/>
  <c r="F78" i="2"/>
  <c r="K78" i="2"/>
  <c r="F79" i="2"/>
  <c r="F80" i="2"/>
  <c r="I80" i="2"/>
  <c r="J80" i="2"/>
  <c r="K81" i="2"/>
  <c r="K80" i="2" s="1"/>
  <c r="D82" i="2"/>
  <c r="E82" i="2"/>
  <c r="K82" i="2"/>
  <c r="F83" i="2"/>
  <c r="K83" i="2"/>
  <c r="F84" i="2"/>
  <c r="F85" i="2"/>
  <c r="I85" i="2"/>
  <c r="I99" i="2" s="1"/>
  <c r="J85" i="2"/>
  <c r="F86" i="2"/>
  <c r="K86" i="2"/>
  <c r="F87" i="2"/>
  <c r="K87" i="2"/>
  <c r="F88" i="2"/>
  <c r="K88" i="2"/>
  <c r="F89" i="2"/>
  <c r="K89" i="2"/>
  <c r="F90" i="2"/>
  <c r="K90" i="2"/>
  <c r="F91" i="2"/>
  <c r="K91" i="2"/>
  <c r="D93" i="2"/>
  <c r="E93" i="2"/>
  <c r="I93" i="2"/>
  <c r="J93" i="2"/>
  <c r="F94" i="2"/>
  <c r="K94" i="2"/>
  <c r="F95" i="2"/>
  <c r="K95" i="2"/>
  <c r="F96" i="2"/>
  <c r="K96" i="2"/>
  <c r="F97" i="2"/>
  <c r="K97" i="2"/>
  <c r="F98" i="2"/>
  <c r="D100" i="2"/>
  <c r="E100" i="2"/>
  <c r="F101" i="2"/>
  <c r="F102" i="2"/>
  <c r="F103" i="2"/>
  <c r="F104" i="2"/>
  <c r="I104" i="2"/>
  <c r="J104" i="2"/>
  <c r="F105" i="2"/>
  <c r="K105" i="2"/>
  <c r="K104" i="2" s="1"/>
  <c r="D107" i="2"/>
  <c r="E107" i="2"/>
  <c r="I107" i="2"/>
  <c r="J107" i="2"/>
  <c r="F108" i="2"/>
  <c r="K108" i="2"/>
  <c r="K107" i="2" s="1"/>
  <c r="F109" i="2"/>
  <c r="F110" i="2"/>
  <c r="I110" i="2"/>
  <c r="J110" i="2"/>
  <c r="F111" i="2"/>
  <c r="K111" i="2"/>
  <c r="K110" i="2" s="1"/>
  <c r="F112" i="2"/>
  <c r="F113" i="2"/>
  <c r="I114" i="2"/>
  <c r="J114" i="2"/>
  <c r="D115" i="2"/>
  <c r="E115" i="2"/>
  <c r="K115" i="2"/>
  <c r="K114" i="2" s="1"/>
  <c r="F116" i="2"/>
  <c r="I116" i="2"/>
  <c r="J116" i="2"/>
  <c r="F117" i="2"/>
  <c r="K117" i="2"/>
  <c r="K116" i="2" s="1"/>
  <c r="F118" i="2"/>
  <c r="F119" i="2"/>
  <c r="I119" i="2"/>
  <c r="J119" i="2"/>
  <c r="F120" i="2"/>
  <c r="K120" i="2"/>
  <c r="K121" i="2"/>
  <c r="D122" i="2"/>
  <c r="E122" i="2"/>
  <c r="K122" i="2"/>
  <c r="F123" i="2"/>
  <c r="K123" i="2"/>
  <c r="F124" i="2"/>
  <c r="F125" i="2"/>
  <c r="I125" i="2"/>
  <c r="J125" i="2"/>
  <c r="K126" i="2"/>
  <c r="K127" i="2"/>
  <c r="K128" i="2"/>
  <c r="I130" i="2"/>
  <c r="J130" i="2"/>
  <c r="K131" i="2"/>
  <c r="K132" i="2"/>
  <c r="I135" i="2"/>
  <c r="J135" i="2"/>
  <c r="J134" i="2" s="1"/>
  <c r="K136" i="2"/>
  <c r="K135" i="2" s="1"/>
  <c r="I137" i="2"/>
  <c r="J137" i="2"/>
  <c r="K138" i="2"/>
  <c r="K137" i="2" s="1"/>
  <c r="K134" i="2" l="1"/>
  <c r="K125" i="2"/>
  <c r="K113" i="2" s="1"/>
  <c r="F122" i="2"/>
  <c r="I113" i="2"/>
  <c r="F107" i="2"/>
  <c r="I103" i="2"/>
  <c r="F100" i="2"/>
  <c r="F93" i="2"/>
  <c r="F82" i="2"/>
  <c r="K73" i="2"/>
  <c r="K68" i="2"/>
  <c r="J99" i="2"/>
  <c r="J100" i="2" s="1"/>
  <c r="J143" i="2" s="1"/>
  <c r="D59" i="2"/>
  <c r="F51" i="2"/>
  <c r="F47" i="2"/>
  <c r="K42" i="2"/>
  <c r="F37" i="2"/>
  <c r="F30" i="2"/>
  <c r="K23" i="2"/>
  <c r="K12" i="2"/>
  <c r="K60" i="2" s="1"/>
  <c r="K100" i="2" s="1"/>
  <c r="J11" i="2"/>
  <c r="E11" i="2"/>
  <c r="I134" i="2"/>
  <c r="K130" i="2"/>
  <c r="K119" i="2"/>
  <c r="J113" i="2"/>
  <c r="F115" i="2"/>
  <c r="J103" i="2"/>
  <c r="K93" i="2"/>
  <c r="K85" i="2"/>
  <c r="F73" i="2"/>
  <c r="F66" i="2"/>
  <c r="E59" i="2"/>
  <c r="K64" i="2"/>
  <c r="K63" i="2" s="1"/>
  <c r="I63" i="2"/>
  <c r="F60" i="2"/>
  <c r="F59" i="2" s="1"/>
  <c r="K55" i="2"/>
  <c r="K50" i="2"/>
  <c r="K37" i="2"/>
  <c r="K33" i="2"/>
  <c r="I60" i="2"/>
  <c r="I100" i="2" s="1"/>
  <c r="F21" i="2"/>
  <c r="E57" i="2"/>
  <c r="E143" i="2" s="1"/>
  <c r="F12" i="2"/>
  <c r="F11" i="2" s="1"/>
  <c r="I11" i="2"/>
  <c r="D11" i="2"/>
  <c r="K103" i="2"/>
  <c r="J102" i="2"/>
  <c r="J140" i="2" s="1"/>
  <c r="K99" i="2"/>
  <c r="F129" i="2"/>
  <c r="F57" i="2"/>
  <c r="I102" i="2"/>
  <c r="I140" i="2" s="1"/>
  <c r="I143" i="2" s="1"/>
  <c r="K11" i="2"/>
  <c r="J63" i="2"/>
  <c r="D129" i="2"/>
  <c r="D143" i="2" s="1"/>
  <c r="F143" i="2" s="1"/>
  <c r="K143" i="2" l="1"/>
  <c r="K102" i="2"/>
  <c r="K140" i="2" s="1"/>
</calcChain>
</file>

<file path=xl/sharedStrings.xml><?xml version="1.0" encoding="utf-8"?>
<sst xmlns="http://schemas.openxmlformats.org/spreadsheetml/2006/main" count="5786" uniqueCount="3112">
  <si>
    <t>(8) Agregar las cuentas de orden que vienen presentando en sus estados financieros mensuales</t>
  </si>
  <si>
    <t>"Bajo protesta de decir verdad declaramos que los Estados Financieros y sus notas, son razonablemente correctos y son responsabilidad del emisor"</t>
  </si>
  <si>
    <t>Total Pasivo y Hacienda Pública/Patrimonio (7)</t>
  </si>
  <si>
    <t>Total Activo (6)</t>
  </si>
  <si>
    <t>Total Hacienda Pública/Patrimonio</t>
  </si>
  <si>
    <t>Resultado por Tenencia de Activos no Monetarios</t>
  </si>
  <si>
    <t>3321</t>
  </si>
  <si>
    <t>3320</t>
  </si>
  <si>
    <t>Resultado por Posición Monetaria</t>
  </si>
  <si>
    <t>3311</t>
  </si>
  <si>
    <t>3310</t>
  </si>
  <si>
    <t>Exceso o Insuficiencia en la Actualización de la Hacienda Pública/Patrimonio</t>
  </si>
  <si>
    <t>3300</t>
  </si>
  <si>
    <t>Cambios por Errores Contables</t>
  </si>
  <si>
    <t>3252</t>
  </si>
  <si>
    <t>Cambios en Políticas Contables</t>
  </si>
  <si>
    <t>3251</t>
  </si>
  <si>
    <t>Rectificaciones de Resultados de Ejercicios Anteriores</t>
  </si>
  <si>
    <t>3250</t>
  </si>
  <si>
    <t>Total Activo no Circulante</t>
  </si>
  <si>
    <t>Reservas por Contingencias</t>
  </si>
  <si>
    <t>3243</t>
  </si>
  <si>
    <t>Reservas Territoriales</t>
  </si>
  <si>
    <t>3242</t>
  </si>
  <si>
    <t>Reservas de Patrimonio</t>
  </si>
  <si>
    <t>3241</t>
  </si>
  <si>
    <t>Reservas</t>
  </si>
  <si>
    <t>3240</t>
  </si>
  <si>
    <t>Bienes en Comodato</t>
  </si>
  <si>
    <t>1293</t>
  </si>
  <si>
    <t>Bienes en Arrendamiento Financiero</t>
  </si>
  <si>
    <t>1292</t>
  </si>
  <si>
    <t>Otros Revalúos</t>
  </si>
  <si>
    <t>3239</t>
  </si>
  <si>
    <t>Bienes en Concesión</t>
  </si>
  <si>
    <t>1291</t>
  </si>
  <si>
    <t>Revalúo de Bienes Intangibles</t>
  </si>
  <si>
    <t>3233</t>
  </si>
  <si>
    <t>Otros Activos no Circulantes</t>
  </si>
  <si>
    <t>1290</t>
  </si>
  <si>
    <t>Revalúo de Bienes Muebles</t>
  </si>
  <si>
    <t>3232</t>
  </si>
  <si>
    <t>Revalúo de Bienes Inmuebles</t>
  </si>
  <si>
    <t>3231</t>
  </si>
  <si>
    <t>Estimaciones por Pérdida de Otras Cuentas Incobrables a Largo Plazo</t>
  </si>
  <si>
    <t>1289</t>
  </si>
  <si>
    <t>Ravalúos</t>
  </si>
  <si>
    <t>3230</t>
  </si>
  <si>
    <t>Estimaciones por Pérdida de Cuentas Incobrables de Préstamos Otorgados a
Largo Plazo</t>
  </si>
  <si>
    <t>1284</t>
  </si>
  <si>
    <t>Estimaciones por Pérdida de Cuentas Incobrables de Ingresos por Cobrar a Largo
Plazo</t>
  </si>
  <si>
    <t>1283</t>
  </si>
  <si>
    <t>Resultados de Ejercicios Anteriores</t>
  </si>
  <si>
    <t>3221</t>
  </si>
  <si>
    <t>Estimaciones por Pérdida de Cuentas Incobrables de Deudores Diversos por
Cobrar a Largo Plazo</t>
  </si>
  <si>
    <t>1282</t>
  </si>
  <si>
    <t>3220</t>
  </si>
  <si>
    <t>Estimaciones por Pérdida de Cuentas Incobrables de Documentos por
Cobrar a Largo Plazo</t>
  </si>
  <si>
    <t>1281</t>
  </si>
  <si>
    <t>Resultados del Ejercicio: (Ahorro/Desahorro)</t>
  </si>
  <si>
    <t>3211</t>
  </si>
  <si>
    <t>Estimación por Pérdida o Deterioro de Activos no Circulantes</t>
  </si>
  <si>
    <t>1280</t>
  </si>
  <si>
    <t>3210</t>
  </si>
  <si>
    <t>Hacienda Pública/Patrimonio Generado</t>
  </si>
  <si>
    <t>3200</t>
  </si>
  <si>
    <t>Otros Activos Diferidos</t>
  </si>
  <si>
    <t>1279</t>
  </si>
  <si>
    <t>Beneficios al Retiro de Empleados Pagados por Adelantado</t>
  </si>
  <si>
    <t>1275</t>
  </si>
  <si>
    <t>Actualización de la Hacienda Pública/Patrimonio</t>
  </si>
  <si>
    <t>3131</t>
  </si>
  <si>
    <t>Anticipos a Largo Plazo</t>
  </si>
  <si>
    <t>1274</t>
  </si>
  <si>
    <t>3130</t>
  </si>
  <si>
    <t>Gastos Pagados por Adelantado a Largo Plazo</t>
  </si>
  <si>
    <t>1273</t>
  </si>
  <si>
    <t>Derechos sobre Bienes en Régimen de Arrendamiento Financiero</t>
  </si>
  <si>
    <t>1272</t>
  </si>
  <si>
    <t>Donaciones de Capital</t>
  </si>
  <si>
    <t>3121</t>
  </si>
  <si>
    <t>Estudios, Formulación y Evaluación de Proyectos</t>
  </si>
  <si>
    <t>1271</t>
  </si>
  <si>
    <t>3120</t>
  </si>
  <si>
    <t>Activos Diferidos</t>
  </si>
  <si>
    <t>1270</t>
  </si>
  <si>
    <t>Aportaciones</t>
  </si>
  <si>
    <t>3111</t>
  </si>
  <si>
    <t>Amortización Acumulada de Activos Intangibles</t>
  </si>
  <si>
    <t>1265</t>
  </si>
  <si>
    <t>3110</t>
  </si>
  <si>
    <t xml:space="preserve">Deterioro Acumulado de Activos Biológicos </t>
  </si>
  <si>
    <t>1264</t>
  </si>
  <si>
    <t>Hacienda Pública/Patrimonio Contribuido</t>
  </si>
  <si>
    <t>3100</t>
  </si>
  <si>
    <t>Depreciación Acumulada de Bienes Muebles</t>
  </si>
  <si>
    <t>1263</t>
  </si>
  <si>
    <t xml:space="preserve">Hacienda Pública/Patrimonio </t>
  </si>
  <si>
    <t>3000</t>
  </si>
  <si>
    <t>Depreciación Acumulada de Infraestructura</t>
  </si>
  <si>
    <t>1262</t>
  </si>
  <si>
    <t>Depreciación Acumulada de Bienes Inmuebles</t>
  </si>
  <si>
    <t>1261</t>
  </si>
  <si>
    <t>Total Pasivo</t>
  </si>
  <si>
    <t xml:space="preserve">Depreciación, Deterioro y Amortización Acumulada de Bienes </t>
  </si>
  <si>
    <t>1260</t>
  </si>
  <si>
    <t>Total Pasivo no Circulante</t>
  </si>
  <si>
    <t>Otros Activos Intangibles</t>
  </si>
  <si>
    <t>1259</t>
  </si>
  <si>
    <t>Otras Provisiones a Largo Plazo</t>
  </si>
  <si>
    <t>2269</t>
  </si>
  <si>
    <t>Licencias</t>
  </si>
  <si>
    <t>1254</t>
  </si>
  <si>
    <t>Provisión para Contingencias a Largo Plazo</t>
  </si>
  <si>
    <t>2263</t>
  </si>
  <si>
    <t>Concesiones y Franquicias</t>
  </si>
  <si>
    <t>1253</t>
  </si>
  <si>
    <t>Provisión para Pensiones a Largo Plazo</t>
  </si>
  <si>
    <t>2262</t>
  </si>
  <si>
    <t>Patentes, Marcas y Derechos</t>
  </si>
  <si>
    <t>1252</t>
  </si>
  <si>
    <t>Provisión para Demandas y Juicios a Largo Plazo</t>
  </si>
  <si>
    <t>2261</t>
  </si>
  <si>
    <t>Software</t>
  </si>
  <si>
    <t>1251</t>
  </si>
  <si>
    <t>Provisiones a Largo Plazo</t>
  </si>
  <si>
    <t>2260</t>
  </si>
  <si>
    <t>Activos Intangibles</t>
  </si>
  <si>
    <t>1250</t>
  </si>
  <si>
    <t>Valores y Bienes en Garantía a Largo Plazo</t>
  </si>
  <si>
    <t>2256</t>
  </si>
  <si>
    <t xml:space="preserve">Otros Bienes Muebles </t>
  </si>
  <si>
    <t>1249</t>
  </si>
  <si>
    <t>Otros Fondos de Terceros en Garantía y/o Administración a Largo Plazo</t>
  </si>
  <si>
    <t>2255</t>
  </si>
  <si>
    <t>Activos Biológicos</t>
  </si>
  <si>
    <t>1248</t>
  </si>
  <si>
    <t>Fondos de Fideicomisos, Mandatos y Contratos Análogos a Largo Plazo</t>
  </si>
  <si>
    <t>2254</t>
  </si>
  <si>
    <t>Colecciones, Obras de Arte y Objetos Valiosos</t>
  </si>
  <si>
    <t>1247</t>
  </si>
  <si>
    <t>Fondos Contingentes a Largo Plazo</t>
  </si>
  <si>
    <t>2253</t>
  </si>
  <si>
    <t>Maquinaria, Otros Equipos y Herramientas</t>
  </si>
  <si>
    <t>1246</t>
  </si>
  <si>
    <t>Fondos en Administración a Largo Plazo</t>
  </si>
  <si>
    <t>2252</t>
  </si>
  <si>
    <t>Equipo de Defensa y Seguridad</t>
  </si>
  <si>
    <t>1245</t>
  </si>
  <si>
    <t>Fondos en Garantía a Largo Plazo</t>
  </si>
  <si>
    <t>2251</t>
  </si>
  <si>
    <t>Vehículos y Equipo de Transporte</t>
  </si>
  <si>
    <t>1244</t>
  </si>
  <si>
    <t>Fondos y Bienes de Terceros en Garantía y/o Administración a Largo Plazo</t>
  </si>
  <si>
    <t>2250</t>
  </si>
  <si>
    <t>Equipo e Instrumental Médico y de Laboratorio</t>
  </si>
  <si>
    <t>1243</t>
  </si>
  <si>
    <t>Mobiliario y Equipo Educacional y Recreativo</t>
  </si>
  <si>
    <t>1242</t>
  </si>
  <si>
    <t>Otros Pasivos Diferidos a Largo Plazo</t>
  </si>
  <si>
    <t>2249</t>
  </si>
  <si>
    <t>Mobiliario y Equipo de Administración</t>
  </si>
  <si>
    <t>1241</t>
  </si>
  <si>
    <t>Intereses Cobrados por Adelantado a Largo Plazo</t>
  </si>
  <si>
    <t>2242</t>
  </si>
  <si>
    <t>Bienes Muebles</t>
  </si>
  <si>
    <t>1240</t>
  </si>
  <si>
    <t>Créditos Diferidos a Largo Plazo</t>
  </si>
  <si>
    <t>2241</t>
  </si>
  <si>
    <t>Pasivos Diferidos a Largo Plazo</t>
  </si>
  <si>
    <t>2240</t>
  </si>
  <si>
    <t>Otros Bienes Inmuebles</t>
  </si>
  <si>
    <t>1239</t>
  </si>
  <si>
    <t>Construcciones en Proceso en Bienes Propios</t>
  </si>
  <si>
    <t>1236</t>
  </si>
  <si>
    <t>Arrendamiento Financiero por Pagar a Largo Plazo</t>
  </si>
  <si>
    <t>2235</t>
  </si>
  <si>
    <t>Construcciones en Proceso en Bienes del Dominio Público</t>
  </si>
  <si>
    <t>1235</t>
  </si>
  <si>
    <t>Préstamos de la Deuda Pública Externa por Pagar a Largo Plazo</t>
  </si>
  <si>
    <t>2234</t>
  </si>
  <si>
    <t>Infraestructura</t>
  </si>
  <si>
    <t>1234</t>
  </si>
  <si>
    <t>Préstamos de la Deuda Pública Interna por Pagar a Largo Plazo</t>
  </si>
  <si>
    <t>2233</t>
  </si>
  <si>
    <t>Edificios no Habitacionales</t>
  </si>
  <si>
    <t>1233</t>
  </si>
  <si>
    <t>Títulos y Valores de la Deuda Pública Externa a Largo Plazo</t>
  </si>
  <si>
    <t>2232</t>
  </si>
  <si>
    <t>Viviendas</t>
  </si>
  <si>
    <t>1232</t>
  </si>
  <si>
    <t>Títulos y Valores de la Deuda Pública Interna a Largo Plazo</t>
  </si>
  <si>
    <t>2231</t>
  </si>
  <si>
    <t xml:space="preserve">Terrenos </t>
  </si>
  <si>
    <t>1231</t>
  </si>
  <si>
    <t>Deuda Pública a Largo Plazo</t>
  </si>
  <si>
    <t>2230</t>
  </si>
  <si>
    <t>Bienes Inmuebles, Infraestructura y Construcciones en Proceso</t>
  </si>
  <si>
    <t>1230</t>
  </si>
  <si>
    <t>Otros Documentos por Pagar a Largo Plazo</t>
  </si>
  <si>
    <t>2229</t>
  </si>
  <si>
    <t>Otros Derechos a Recibir Efectivo o Equivalentes a Largo Plazo</t>
  </si>
  <si>
    <t>1229</t>
  </si>
  <si>
    <t>Documentos con Contratistas por Obras Públicas por Pagar a Largo Plazo</t>
  </si>
  <si>
    <t>2222</t>
  </si>
  <si>
    <t>Préstamos Otorgados a Largo Plazo</t>
  </si>
  <si>
    <t>1224</t>
  </si>
  <si>
    <t>Documentos Comerciales por Pagar a Largo Plazo</t>
  </si>
  <si>
    <t>2221</t>
  </si>
  <si>
    <t>Ingresos por Recuperar a Largo Plazo</t>
  </si>
  <si>
    <t>1223</t>
  </si>
  <si>
    <t>Documentos por Pagar a Largo Plazo</t>
  </si>
  <si>
    <t>2220</t>
  </si>
  <si>
    <t>Deudores Diversos a Largo Plazo</t>
  </si>
  <si>
    <t>1222</t>
  </si>
  <si>
    <t>Documentos por Cobrar a Largo Plazo</t>
  </si>
  <si>
    <t>1221</t>
  </si>
  <si>
    <t>Contratistas por Obras Públicas por Pagar a Largo Plazo</t>
  </si>
  <si>
    <t>2212</t>
  </si>
  <si>
    <t>Derechos a Recibir Efectivo o Equivalentes a Largo Plazo</t>
  </si>
  <si>
    <t>1220</t>
  </si>
  <si>
    <t>Proveedores por Pagar a Largo Plazo</t>
  </si>
  <si>
    <t>2211</t>
  </si>
  <si>
    <t>Cuentas por Pagar a Largo Plazo</t>
  </si>
  <si>
    <t>2210</t>
  </si>
  <si>
    <t>Participaciones y Aportaciones de Capital</t>
  </si>
  <si>
    <t>1214</t>
  </si>
  <si>
    <t>Pasivo no Circulante</t>
  </si>
  <si>
    <t>2200</t>
  </si>
  <si>
    <t>Fideicomisos, Mandatos y Contratos Análogos</t>
  </si>
  <si>
    <t>1213</t>
  </si>
  <si>
    <t>Títulos y Valores a Largo Plazo</t>
  </si>
  <si>
    <t>1212</t>
  </si>
  <si>
    <t>Inversiones a Largo Plazo</t>
  </si>
  <si>
    <t>1211</t>
  </si>
  <si>
    <t>Total Pasivo Circulante</t>
  </si>
  <si>
    <t>Inversiones Financieras a Largo Plazo</t>
  </si>
  <si>
    <t>1210</t>
  </si>
  <si>
    <t>Activo no Circulante</t>
  </si>
  <si>
    <t>1200</t>
  </si>
  <si>
    <t>Otros Pasivos Circulantes</t>
  </si>
  <si>
    <t>2199</t>
  </si>
  <si>
    <t>Recaudación por Participar</t>
  </si>
  <si>
    <t>2192</t>
  </si>
  <si>
    <t>Total Activo Circulante</t>
  </si>
  <si>
    <t>Ingresos por Clasificar</t>
  </si>
  <si>
    <t>2191</t>
  </si>
  <si>
    <t>Otros Pasivos a Corto Plazo</t>
  </si>
  <si>
    <t>2190</t>
  </si>
  <si>
    <t>Adquisición con Fondos de Terceros</t>
  </si>
  <si>
    <t>1194</t>
  </si>
  <si>
    <t>Bienes Derivados de Embargos, Decomisos, Aseguramientos y Dación en Pago</t>
  </si>
  <si>
    <t>1193</t>
  </si>
  <si>
    <t>Otras Provisiones a Corto Plazo</t>
  </si>
  <si>
    <t>2179</t>
  </si>
  <si>
    <t>Bienes en Garantía (excluye depósitos de fondos)</t>
  </si>
  <si>
    <t>1192</t>
  </si>
  <si>
    <t>Provisión para Contingencias a Corto Plazo</t>
  </si>
  <si>
    <t>2172</t>
  </si>
  <si>
    <t>Valores en Garantía</t>
  </si>
  <si>
    <t>1191</t>
  </si>
  <si>
    <t>Provisión para Demandas y Juicios a Corto Plazo</t>
  </si>
  <si>
    <t>2171</t>
  </si>
  <si>
    <t>Otros Activos Circulantes</t>
  </si>
  <si>
    <t>1190</t>
  </si>
  <si>
    <t>Provisiones a Corto Plazo</t>
  </si>
  <si>
    <t>2170</t>
  </si>
  <si>
    <t>Estimación por Deterioro de Inventarios</t>
  </si>
  <si>
    <t>1162</t>
  </si>
  <si>
    <t>Valores y Bienes en Garantía a Corto Plazo</t>
  </si>
  <si>
    <t>2166</t>
  </si>
  <si>
    <t>Estimaciones para Cuentas Incobrables por Derechos a Recibir Efectivo o Equivalentes</t>
  </si>
  <si>
    <t>1161</t>
  </si>
  <si>
    <t>Otros Fondos de Terceros en Garantía y/o Administración a Corto Plazo</t>
  </si>
  <si>
    <t>2165</t>
  </si>
  <si>
    <t>Estimación por Pérdida o Deterioro de Activos Circulantes</t>
  </si>
  <si>
    <t>1160</t>
  </si>
  <si>
    <t>Fondos de Fideicomisos, Mandatos y Contratos Análogos a Corto Plazo</t>
  </si>
  <si>
    <t>2164</t>
  </si>
  <si>
    <t>Fondos Contingentes a Corto Plazo</t>
  </si>
  <si>
    <t>2163</t>
  </si>
  <si>
    <t>Almacén de Materiales y Suministros de Consumo</t>
  </si>
  <si>
    <t>1151</t>
  </si>
  <si>
    <t>Fondos en Administración a Corto Plazo</t>
  </si>
  <si>
    <t>2162</t>
  </si>
  <si>
    <t>Almacenes</t>
  </si>
  <si>
    <t>1150</t>
  </si>
  <si>
    <t>Fondos en Garantía a Corto Plazo</t>
  </si>
  <si>
    <t>2161</t>
  </si>
  <si>
    <t>Fondos y Bienes de Terceros en Administración y/o Garantía a Corto Plazo</t>
  </si>
  <si>
    <t>2160</t>
  </si>
  <si>
    <t>Bienes en Tránsito</t>
  </si>
  <si>
    <t>1145</t>
  </si>
  <si>
    <t>Inventario de Materias Primas, Materiales y Suministros para Producción</t>
  </si>
  <si>
    <t>1144</t>
  </si>
  <si>
    <t>Otros Pasivos Diferidos a Corto Plazo</t>
  </si>
  <si>
    <t>2159</t>
  </si>
  <si>
    <t>Inventario de Mercancías en Proceso de Elaboración</t>
  </si>
  <si>
    <t>1143</t>
  </si>
  <si>
    <t>Intereses Cobrados por Adelantado a Corto Plazo</t>
  </si>
  <si>
    <t>2152</t>
  </si>
  <si>
    <t>Inventario de Mercancías Terminadas</t>
  </si>
  <si>
    <t>1142</t>
  </si>
  <si>
    <t>Ingresos Cobrados por Adelantado a Corto Plazo</t>
  </si>
  <si>
    <t>2151</t>
  </si>
  <si>
    <t>Inventario de Mercancías para Venta</t>
  </si>
  <si>
    <t>1141</t>
  </si>
  <si>
    <t>Pasivos Diferidos a Corto Plazo</t>
  </si>
  <si>
    <t>2150</t>
  </si>
  <si>
    <t>Inventarios</t>
  </si>
  <si>
    <t>1140</t>
  </si>
  <si>
    <t>Títulos y Valores de la Deuda Pública Externa a Corto Plazo</t>
  </si>
  <si>
    <t>2142</t>
  </si>
  <si>
    <t>Otros Derechos a  Recibir Bienes o Servicios a Corto Plazo</t>
  </si>
  <si>
    <t>1139</t>
  </si>
  <si>
    <t>Títulos y Valores de la Deuda Pública Interna a Corto Plazo</t>
  </si>
  <si>
    <t>2141</t>
  </si>
  <si>
    <t>Anticipo a Contratistas por Obras Públicas a Corto Plazo</t>
  </si>
  <si>
    <t>1134</t>
  </si>
  <si>
    <t>Títulos y Valores a Corto Plazo</t>
  </si>
  <si>
    <t>2140</t>
  </si>
  <si>
    <t>Anticipo a Proveedores por Adquisición de Bienes Intangibles a Corto Plazo</t>
  </si>
  <si>
    <t>1133</t>
  </si>
  <si>
    <t>Anticipo a Proveedores por Adquisición de Bienes Inmuebles y Muebles a Corto Plazo</t>
  </si>
  <si>
    <t>1132</t>
  </si>
  <si>
    <t>Porción a Corto Plazo de Arrendamiento Financiero</t>
  </si>
  <si>
    <t>2133</t>
  </si>
  <si>
    <t>Anticipo a Proveedores por Adquisición de Bienes y Prestación de Servicios a Corto Plazo</t>
  </si>
  <si>
    <t>1131</t>
  </si>
  <si>
    <t>Porción a Corto Plazo de la Deuda Pública Externa</t>
  </si>
  <si>
    <t>2132</t>
  </si>
  <si>
    <t>Derechos a Recibir Bienes o Servicios</t>
  </si>
  <si>
    <t>1130</t>
  </si>
  <si>
    <t>Porción a Corto Plazo de la Deuda Pública Interna</t>
  </si>
  <si>
    <t>2131</t>
  </si>
  <si>
    <t>Porción a Corto Plazo de la Deuda Pública a Largo Plazo</t>
  </si>
  <si>
    <t>2130</t>
  </si>
  <si>
    <t>Otros Derechos a  Recibir Efectivo o Equivalentes a  Corto Plazo</t>
  </si>
  <si>
    <t>1129</t>
  </si>
  <si>
    <t>Prestamos Otorgados a  Corto Plazo</t>
  </si>
  <si>
    <t>1126</t>
  </si>
  <si>
    <t>Otros Documentos por Pagar a Corto Plazo</t>
  </si>
  <si>
    <t>2129</t>
  </si>
  <si>
    <t>Deudores por Anticipos de la Tesorería a Corto Plazo</t>
  </si>
  <si>
    <t>1125</t>
  </si>
  <si>
    <t>Documentos con Contratistas por Obras Públicas por Pagar a Corto Plazo</t>
  </si>
  <si>
    <t>2122</t>
  </si>
  <si>
    <t>Ingresos por Recuperar a Corto Plazo</t>
  </si>
  <si>
    <t>1124</t>
  </si>
  <si>
    <t>Documentos Comerciales por Pagar a Corto Plazo</t>
  </si>
  <si>
    <t>2121</t>
  </si>
  <si>
    <t>Deudores Diversos por Cobrar a Corto Plazo</t>
  </si>
  <si>
    <t>1123</t>
  </si>
  <si>
    <t>Documentos por Pagar a Corto Plazo</t>
  </si>
  <si>
    <t>2120</t>
  </si>
  <si>
    <t>Cuentas por Cobrar a  Corto Plazo</t>
  </si>
  <si>
    <t>1122</t>
  </si>
  <si>
    <t>Inversiones  Financieras de Corto Plazo</t>
  </si>
  <si>
    <t>1121</t>
  </si>
  <si>
    <t>Otras Cuentas por Pagar a Corto Plazo</t>
  </si>
  <si>
    <t>2119</t>
  </si>
  <si>
    <t>Derechos a Recibir Efectivo o Equivalentes</t>
  </si>
  <si>
    <t>1120</t>
  </si>
  <si>
    <t>Devoluciones de la Ley de Ingresos por Pagar a Corto Plazo</t>
  </si>
  <si>
    <t>2118</t>
  </si>
  <si>
    <t>Retenciones y Contribuciones por Pagar a Corto Plazo</t>
  </si>
  <si>
    <t>2117</t>
  </si>
  <si>
    <t>Otros Efectivos y Equivalentes</t>
  </si>
  <si>
    <t>1119</t>
  </si>
  <si>
    <t>Intereses, Comisiones y Otros Gastos de la Deuda Pública por Pagar a Corto Plazo</t>
  </si>
  <si>
    <t>2116</t>
  </si>
  <si>
    <t>Depósitos de Fondos de Terceros en Garantía y/o Administración</t>
  </si>
  <si>
    <t>1116</t>
  </si>
  <si>
    <t>Transferencias Otorgadas por Pagar a Corto Plazo</t>
  </si>
  <si>
    <t>2115</t>
  </si>
  <si>
    <t>Fondos con Afectación Especifica</t>
  </si>
  <si>
    <t>1115</t>
  </si>
  <si>
    <t>Participaciones y Aportaciones por Pagar a Corto Plazo</t>
  </si>
  <si>
    <t>2114</t>
  </si>
  <si>
    <t>Inversiones Temporales (Hasta 3 meses)</t>
  </si>
  <si>
    <t>1114</t>
  </si>
  <si>
    <t>Contratistas por Obras Públicas por Pagar a Corto Plazo</t>
  </si>
  <si>
    <t>2113</t>
  </si>
  <si>
    <t>Bancos Dependencias y Otros</t>
  </si>
  <si>
    <t>1113</t>
  </si>
  <si>
    <t>Proveedores por Pagar a Corto Plazo</t>
  </si>
  <si>
    <t>2112</t>
  </si>
  <si>
    <t>Bancos/Tesorería</t>
  </si>
  <si>
    <t>1112</t>
  </si>
  <si>
    <t>Servicios Personales por Pagar a Corto Plazo</t>
  </si>
  <si>
    <t>2111</t>
  </si>
  <si>
    <t>Efectivo</t>
  </si>
  <si>
    <t>1111</t>
  </si>
  <si>
    <t>Cuentas por Pagar a Corto Plazo</t>
  </si>
  <si>
    <t>2110</t>
  </si>
  <si>
    <t>Efectivo y Equivalentes</t>
  </si>
  <si>
    <t>1110</t>
  </si>
  <si>
    <t>Pasivo Circulante</t>
  </si>
  <si>
    <t>2100</t>
  </si>
  <si>
    <t>Activo Circulante</t>
  </si>
  <si>
    <t>1100</t>
  </si>
  <si>
    <t>PASIVO</t>
  </si>
  <si>
    <t>2000</t>
  </si>
  <si>
    <t>ACTIVO</t>
  </si>
  <si>
    <t>1000</t>
  </si>
  <si>
    <t>Variación (5)</t>
  </si>
  <si>
    <t>Año (4)</t>
  </si>
  <si>
    <t>Nombre de la Cuenta (3)</t>
  </si>
  <si>
    <t>Cuenta (3)</t>
  </si>
  <si>
    <t xml:space="preserve"> Al 31 de Diciembre de 2020 (2)</t>
  </si>
  <si>
    <t>(pesos)</t>
  </si>
  <si>
    <t>Entidad Municipal: (1)     JOCOTITLAN     No. 4028</t>
  </si>
  <si>
    <t xml:space="preserve">Cuenta Pública 2020
Estado de Situación Financiera Comparativo </t>
  </si>
  <si>
    <t>1 No se Incluyen : Utilidades de Intereses . Por regla de presentación se revelan como ingresos financieros</t>
  </si>
  <si>
    <t>Resultado del Ejercicio (Ahorro/Desahorro) (9)</t>
  </si>
  <si>
    <r>
      <t xml:space="preserve">Total  de Gastos y Otras Pérdidas </t>
    </r>
    <r>
      <rPr>
        <sz val="8"/>
        <rFont val="Arial"/>
        <family val="2"/>
      </rPr>
      <t>(8)</t>
    </r>
  </si>
  <si>
    <t>Bienes Muebles e Intangibles</t>
  </si>
  <si>
    <t>Inversión Pública no Capitalizable</t>
  </si>
  <si>
    <t>Inversión Pública</t>
  </si>
  <si>
    <t>Otros Gastos</t>
  </si>
  <si>
    <t>Aumento por Insuficiencia de Provisiones</t>
  </si>
  <si>
    <t>Aumento por Insuficiencia de Estimaciones por Pérdida o Deterioro y Obsolescencia</t>
  </si>
  <si>
    <t>Disminución de Inventarios</t>
  </si>
  <si>
    <t>Provisiones</t>
  </si>
  <si>
    <t>Estimaciones, Depreciaciones, Deterioros, Obsolescencia y Amortizaciones</t>
  </si>
  <si>
    <t>Otros Gastos y Pérdidas Extraordinarias</t>
  </si>
  <si>
    <t>Adeudos de Ejercicios Fiscales Anteriores (ADEFAS)</t>
  </si>
  <si>
    <t>Apoyos Financieros</t>
  </si>
  <si>
    <t>Costo por Coberturas</t>
  </si>
  <si>
    <t>Gastos de la Deuda Pública</t>
  </si>
  <si>
    <t>Comisiones de la Deuda Pública</t>
  </si>
  <si>
    <t>Intereses de la Deuda Pública</t>
  </si>
  <si>
    <t>Intereses, Comisiones y  Otros Gastos de la  Deuda Pública</t>
  </si>
  <si>
    <t>Convenios</t>
  </si>
  <si>
    <t>Participaciones</t>
  </si>
  <si>
    <t>Participaciones y Aportaciones</t>
  </si>
  <si>
    <t>Transferencias al Exterior</t>
  </si>
  <si>
    <t>Donativos</t>
  </si>
  <si>
    <t>Transferencias a la Seguridad Social</t>
  </si>
  <si>
    <t>Transferencias a Fideicomisos, Mandatos y Contratos Análogos</t>
  </si>
  <si>
    <t>Pensiones y Jubilaciones</t>
  </si>
  <si>
    <t>Ayudas Sociales</t>
  </si>
  <si>
    <t>Subsidios y Subvenciones</t>
  </si>
  <si>
    <t>Transferencias al Resto del Sector Público</t>
  </si>
  <si>
    <t>Transferencias Internas y Asignaciones al Sector Público</t>
  </si>
  <si>
    <t>Transferencias, Asignaciones, Subsidios y Otras Ayudas</t>
  </si>
  <si>
    <t>Servicios Generales</t>
  </si>
  <si>
    <t>Materiales y Suministros</t>
  </si>
  <si>
    <t>Servicios Personales</t>
  </si>
  <si>
    <t>Gastos de Funcionamiento</t>
  </si>
  <si>
    <t>GASTOS Y OTRAS PÉRDIDAS</t>
  </si>
  <si>
    <r>
      <t xml:space="preserve">Total de Ingresos y Otros Beneficios </t>
    </r>
    <r>
      <rPr>
        <sz val="8"/>
        <rFont val="Arial"/>
        <family val="2"/>
      </rPr>
      <t>(7)</t>
    </r>
  </si>
  <si>
    <t>Otros Ingresos y Beneficios Varios</t>
  </si>
  <si>
    <t>Disminución del Exceso de Provisiones</t>
  </si>
  <si>
    <t>Disminución del Exceso de Estimaciones por Pérdida o Deterioro u Obsolescencia</t>
  </si>
  <si>
    <t>Incremento por Variación de Inventarios</t>
  </si>
  <si>
    <t>Ingresos Financieros</t>
  </si>
  <si>
    <t>Otros Ingresos y  Beneficios</t>
  </si>
  <si>
    <t>Participaciones, Aportaciones, Transferencias, Asignaciones, Subsidios y Otras Ayudas.</t>
  </si>
  <si>
    <t>Ingresos no Comprendidos en las Fracciones de la Ley de Ingresos Causados en Ejercicios Fiscales Anteriores Pendientes de Liquidación o Pago</t>
  </si>
  <si>
    <t>Ingresos por Venta de Bienes y Servicios</t>
  </si>
  <si>
    <t>Aprovechamientos de Tipo Corriente</t>
  </si>
  <si>
    <r>
      <t>Productos de Tipo Corriente</t>
    </r>
    <r>
      <rPr>
        <vertAlign val="superscript"/>
        <sz val="10"/>
        <rFont val="Arial"/>
        <family val="2"/>
      </rPr>
      <t>1</t>
    </r>
  </si>
  <si>
    <t>Derechos</t>
  </si>
  <si>
    <t>Contribuciones de Mejoras</t>
  </si>
  <si>
    <t>Cuotas y Aportaciones de Seguridad Social</t>
  </si>
  <si>
    <t>Impuestos</t>
  </si>
  <si>
    <t>Ingresos de la Gestión</t>
  </si>
  <si>
    <t>INGRESOS Y OTROS BENEFICIOS</t>
  </si>
  <si>
    <t>%</t>
  </si>
  <si>
    <t>Importe</t>
  </si>
  <si>
    <r>
      <t>Variación</t>
    </r>
    <r>
      <rPr>
        <sz val="8"/>
        <rFont val="Arial"/>
        <family val="2"/>
      </rPr>
      <t xml:space="preserve"> (6)</t>
    </r>
  </si>
  <si>
    <t>2019 (5)</t>
  </si>
  <si>
    <t>2020 (5)</t>
  </si>
  <si>
    <r>
      <t>Concepto</t>
    </r>
    <r>
      <rPr>
        <b/>
        <sz val="8"/>
        <rFont val="Arial"/>
        <family val="2"/>
      </rPr>
      <t xml:space="preserve"> </t>
    </r>
    <r>
      <rPr>
        <sz val="8"/>
        <rFont val="Arial"/>
        <family val="2"/>
      </rPr>
      <t>(4)</t>
    </r>
  </si>
  <si>
    <r>
      <t xml:space="preserve">Cuenta </t>
    </r>
    <r>
      <rPr>
        <sz val="8"/>
        <rFont val="Arial"/>
        <family val="2"/>
      </rPr>
      <t>(3)</t>
    </r>
  </si>
  <si>
    <t xml:space="preserve"> Del 1 de Enero al 31 de Diciembre de 2020 (2)</t>
  </si>
  <si>
    <t>Cuenta Pública 2020
Estado de Actividades Comparativo 
(pesos)</t>
  </si>
  <si>
    <t>Hacienda Pública / Patrimonio Neto Final 2020 (16)</t>
  </si>
  <si>
    <t>Cambios en el Exceso o Insuficiencia en la Actualización
de la Hacienda Pública/Patrimonio Neto 2020 (15)</t>
  </si>
  <si>
    <t xml:space="preserve">Revalúos </t>
  </si>
  <si>
    <t>Resultados del Ejercicio (Ahorro/Desahorro)</t>
  </si>
  <si>
    <t>Variaciones de la Hacienda Pública / Patrimonio Generado
Neto 2020 (14)</t>
  </si>
  <si>
    <t>Cambios en la Hacienda Pública / Patrimonio Contribuido
Neto 2020 (13)</t>
  </si>
  <si>
    <t>Hacienda Pública / Patrimonio Neto Final 2019 (12)</t>
  </si>
  <si>
    <t>Exceso o Insuficiencia en la Actualización de la Hacienda
Pública/Patrimonio Neto 2019 (11)</t>
  </si>
  <si>
    <t>Hacienda Pública / Patrimonio Generado Neto 2019 (10)</t>
  </si>
  <si>
    <t>Hacienda Pública / Patrimonio Contribuido Neto 2019 (9)</t>
  </si>
  <si>
    <r>
      <t>Total</t>
    </r>
    <r>
      <rPr>
        <sz val="9"/>
        <rFont val="Arial"/>
        <family val="2"/>
      </rPr>
      <t xml:space="preserve"> </t>
    </r>
    <r>
      <rPr>
        <sz val="8"/>
        <rFont val="Arial"/>
        <family val="2"/>
      </rPr>
      <t>(8)</t>
    </r>
  </si>
  <si>
    <r>
      <t>Exceso o
Insuficiencia en la
Actualización de la
Hacienda Pública /
Patrimonio</t>
    </r>
    <r>
      <rPr>
        <sz val="8"/>
        <rFont val="Arial"/>
        <family val="2"/>
      </rPr>
      <t xml:space="preserve"> (7)</t>
    </r>
  </si>
  <si>
    <r>
      <t xml:space="preserve">Hacienda Pública/   Patrimonio Generado del Ejercicio </t>
    </r>
    <r>
      <rPr>
        <sz val="8"/>
        <rFont val="Arial"/>
        <family val="2"/>
      </rPr>
      <t>(6)</t>
    </r>
  </si>
  <si>
    <r>
      <t xml:space="preserve">Hacienda Pública/    Patrimonio Generado de Ejercicios Anteriores </t>
    </r>
    <r>
      <rPr>
        <sz val="8"/>
        <rFont val="Arial"/>
        <family val="2"/>
      </rPr>
      <t>(5)</t>
    </r>
  </si>
  <si>
    <r>
      <t xml:space="preserve">Hacienda Pública/     Patrimonio Contribuido  </t>
    </r>
    <r>
      <rPr>
        <sz val="8"/>
        <rFont val="Arial"/>
        <family val="2"/>
      </rPr>
      <t xml:space="preserve"> (4)</t>
    </r>
  </si>
  <si>
    <r>
      <t xml:space="preserve">Concepto    </t>
    </r>
    <r>
      <rPr>
        <sz val="8"/>
        <rFont val="Arial"/>
        <family val="2"/>
      </rPr>
      <t xml:space="preserve"> (3)</t>
    </r>
  </si>
  <si>
    <t xml:space="preserve">  Del 1 de Enero al 31 de Diciembre de 2020 (2)</t>
  </si>
  <si>
    <t>Cuenta Pública 2020
Estado de Variación en la Hacienda Pública
 (Pesos)</t>
  </si>
  <si>
    <r>
      <t xml:space="preserve">Total del Activo </t>
    </r>
    <r>
      <rPr>
        <sz val="8"/>
        <rFont val="Arial"/>
        <family val="2"/>
      </rPr>
      <t>(9)</t>
    </r>
  </si>
  <si>
    <t>Depreciación, Deterioro y Amortización Acumulada de Bienes</t>
  </si>
  <si>
    <t xml:space="preserve">ACTIVO </t>
  </si>
  <si>
    <t>(4-1)</t>
  </si>
  <si>
    <t>4=(1+2-3)</t>
  </si>
  <si>
    <r>
      <t xml:space="preserve">Variación del Período </t>
    </r>
    <r>
      <rPr>
        <sz val="8"/>
        <rFont val="Arial"/>
        <family val="2"/>
      </rPr>
      <t xml:space="preserve">(8)              </t>
    </r>
  </si>
  <si>
    <r>
      <t>Saldo Final</t>
    </r>
    <r>
      <rPr>
        <b/>
        <sz val="5"/>
        <rFont val="Arial"/>
        <family val="2"/>
      </rPr>
      <t xml:space="preserve"> </t>
    </r>
    <r>
      <rPr>
        <sz val="8"/>
        <rFont val="Arial"/>
        <family val="2"/>
      </rPr>
      <t xml:space="preserve">  (7)                    </t>
    </r>
    <r>
      <rPr>
        <b/>
        <sz val="8"/>
        <rFont val="Arial"/>
        <family val="2"/>
      </rPr>
      <t xml:space="preserve"> </t>
    </r>
  </si>
  <si>
    <r>
      <t xml:space="preserve">Abonos del Período </t>
    </r>
    <r>
      <rPr>
        <sz val="8"/>
        <rFont val="Arial"/>
        <family val="2"/>
      </rPr>
      <t xml:space="preserve">(6)    </t>
    </r>
    <r>
      <rPr>
        <b/>
        <sz val="9"/>
        <rFont val="Arial"/>
        <family val="2"/>
      </rPr>
      <t xml:space="preserve">  </t>
    </r>
  </si>
  <si>
    <r>
      <t xml:space="preserve">Cargos del Período </t>
    </r>
    <r>
      <rPr>
        <sz val="8"/>
        <rFont val="Arial"/>
        <family val="2"/>
      </rPr>
      <t>(5)</t>
    </r>
    <r>
      <rPr>
        <b/>
        <sz val="8"/>
        <rFont val="Arial"/>
        <family val="2"/>
      </rPr>
      <t xml:space="preserve"> </t>
    </r>
    <r>
      <rPr>
        <b/>
        <sz val="9"/>
        <rFont val="Arial"/>
        <family val="2"/>
      </rPr>
      <t xml:space="preserve">  </t>
    </r>
    <r>
      <rPr>
        <sz val="8"/>
        <rFont val="Arial"/>
        <family val="2"/>
      </rPr>
      <t xml:space="preserve"> </t>
    </r>
  </si>
  <si>
    <r>
      <t xml:space="preserve">Saldo Inicial  </t>
    </r>
    <r>
      <rPr>
        <sz val="8"/>
        <rFont val="Arial"/>
        <family val="2"/>
      </rPr>
      <t xml:space="preserve"> (4)                                        </t>
    </r>
    <r>
      <rPr>
        <b/>
        <sz val="8"/>
        <rFont val="Arial"/>
        <family val="2"/>
      </rPr>
      <t xml:space="preserve"> </t>
    </r>
  </si>
  <si>
    <t>Del 1 de Enero al 31 de Diciembre de 2020 (2)</t>
  </si>
  <si>
    <t>Cuenta Pública 2020
Estado Analítico del Activo
 (pesos)</t>
  </si>
  <si>
    <r>
      <t xml:space="preserve"> Total Deuda y Otros Pasivos </t>
    </r>
    <r>
      <rPr>
        <sz val="8"/>
        <color indexed="8"/>
        <rFont val="Arial"/>
        <family val="2"/>
      </rPr>
      <t>(11)</t>
    </r>
  </si>
  <si>
    <r>
      <t xml:space="preserve">Otros Pasivos: </t>
    </r>
    <r>
      <rPr>
        <sz val="8"/>
        <color indexed="8"/>
        <rFont val="Arial"/>
        <family val="2"/>
      </rPr>
      <t>(10)</t>
    </r>
  </si>
  <si>
    <t>Subtotal  Largo Plazo (9)</t>
  </si>
  <si>
    <t>Arrendamientos Financieros</t>
  </si>
  <si>
    <t>Títulos y Valores</t>
  </si>
  <si>
    <t>Deuda Bilateral</t>
  </si>
  <si>
    <t>Organismos Financieros Internacionales</t>
  </si>
  <si>
    <t>Deuda Externa</t>
  </si>
  <si>
    <t>Instituciones de Crédito:</t>
  </si>
  <si>
    <t>Deuda Interna</t>
  </si>
  <si>
    <t>Largo Plazo</t>
  </si>
  <si>
    <r>
      <t>Subtotal  Corto Plazo</t>
    </r>
    <r>
      <rPr>
        <sz val="11"/>
        <color indexed="8"/>
        <rFont val="Calibri"/>
        <family val="2"/>
      </rPr>
      <t xml:space="preserve"> </t>
    </r>
    <r>
      <rPr>
        <sz val="8"/>
        <color indexed="8"/>
        <rFont val="Calibri"/>
        <family val="2"/>
      </rPr>
      <t>(8)</t>
    </r>
  </si>
  <si>
    <t xml:space="preserve"> </t>
  </si>
  <si>
    <t>20 % Operaciones Esporádicas (I.S.R.)</t>
  </si>
  <si>
    <t>M.N.</t>
  </si>
  <si>
    <t>2117-0001-0001-0003-0004</t>
  </si>
  <si>
    <t>2117-0001-0001-0003-0003</t>
  </si>
  <si>
    <t>10 % Sobre Honorarios (I.S.R.)</t>
  </si>
  <si>
    <t>2117-0001-0001-0003-0002</t>
  </si>
  <si>
    <t>Retenciones De I.S.P.T.</t>
  </si>
  <si>
    <t>2117-0001-0001-0003-0001</t>
  </si>
  <si>
    <t>ISSEMYM Aportaciones Municipales para el Servicio de Salud</t>
  </si>
  <si>
    <t>2117-0001-0001-0002-0006</t>
  </si>
  <si>
    <t>ISSEMYM Aportación Municipal para el Fondo de Reparto</t>
  </si>
  <si>
    <t>2117-0001-0001-0002-0005</t>
  </si>
  <si>
    <t>ISSEMYM Retenciones de Cuotas para el Servicio de Salud</t>
  </si>
  <si>
    <t>2117-0001-0001-0002-0004</t>
  </si>
  <si>
    <t>ISSEMYM Retenciones de Cuotas para Fondo Solidario de Reparto</t>
  </si>
  <si>
    <t>2117-0001-0001-0002-0003</t>
  </si>
  <si>
    <t>Préstamos Hipotecarios</t>
  </si>
  <si>
    <t>2117-0001-0001-0002-0002</t>
  </si>
  <si>
    <t>Préstamos Quirografarios</t>
  </si>
  <si>
    <t>2117-0001-0001-0002-0001</t>
  </si>
  <si>
    <t>ENRIQUE GAYTAN MARTINEZ</t>
  </si>
  <si>
    <t>2112-0001-0000-0000-2112</t>
  </si>
  <si>
    <t>ROSALBA FRANCO ARZATE</t>
  </si>
  <si>
    <t>2112-0001-0000-0000-0004</t>
  </si>
  <si>
    <t>JOSE FRANCISCO AGUILAR DIAZ</t>
  </si>
  <si>
    <t>2112-0001-0000-0000-0003</t>
  </si>
  <si>
    <t>ANKER BUSINESS SA DE CV</t>
  </si>
  <si>
    <t>2112-0001-0000-0000-0001</t>
  </si>
  <si>
    <t>Corto Plazo</t>
  </si>
  <si>
    <t>Deuda Pública</t>
  </si>
  <si>
    <r>
      <t xml:space="preserve">Saldo Final del Período </t>
    </r>
    <r>
      <rPr>
        <sz val="8"/>
        <color indexed="8"/>
        <rFont val="Arial"/>
        <family val="2"/>
      </rPr>
      <t>(7)</t>
    </r>
  </si>
  <si>
    <r>
      <t xml:space="preserve">Saldo Inicial del Período </t>
    </r>
    <r>
      <rPr>
        <sz val="8"/>
        <color indexed="8"/>
        <rFont val="Arial"/>
        <family val="2"/>
      </rPr>
      <t>(6)</t>
    </r>
    <r>
      <rPr>
        <b/>
        <sz val="11"/>
        <color indexed="8"/>
        <rFont val="Calibri"/>
        <family val="2"/>
      </rPr>
      <t xml:space="preserve"> </t>
    </r>
  </si>
  <si>
    <r>
      <t xml:space="preserve">Institución o País Acreedor </t>
    </r>
    <r>
      <rPr>
        <sz val="8"/>
        <color indexed="8"/>
        <rFont val="Arial"/>
        <family val="2"/>
      </rPr>
      <t>(5)</t>
    </r>
  </si>
  <si>
    <r>
      <t>Moneda de Contratación</t>
    </r>
    <r>
      <rPr>
        <sz val="8"/>
        <color indexed="8"/>
        <rFont val="Arial"/>
        <family val="2"/>
      </rPr>
      <t xml:space="preserve"> (4)</t>
    </r>
  </si>
  <si>
    <r>
      <t xml:space="preserve">Denominación de las Deudas </t>
    </r>
    <r>
      <rPr>
        <sz val="8"/>
        <color indexed="8"/>
        <rFont val="Arial"/>
        <family val="2"/>
      </rPr>
      <t>(3)</t>
    </r>
  </si>
  <si>
    <t xml:space="preserve">Del 1 de Enero al 31 de Diciembre de 2020 (2)                       </t>
  </si>
  <si>
    <t>Cuenta Pública 2020
Estado Analítico de la Deuda y Otros Pasivos
 (pesos)</t>
  </si>
  <si>
    <r>
      <rPr>
        <b/>
        <sz val="6.5"/>
        <rFont val="Arial"/>
        <family val="2"/>
      </rPr>
      <t>Total</t>
    </r>
    <r>
      <rPr>
        <sz val="6.5"/>
        <rFont val="Arial"/>
        <family val="2"/>
      </rPr>
      <t xml:space="preserve"> (7)</t>
    </r>
  </si>
  <si>
    <t>Exceso o Insuficiencia en la Actualización de la Hacienda Pública / Patrimonio</t>
  </si>
  <si>
    <t xml:space="preserve">Reservas </t>
  </si>
  <si>
    <t>Hacienda Pública / Patrimonio Generado</t>
  </si>
  <si>
    <t>Actualización de la Hacienda Pública / Patrimonio</t>
  </si>
  <si>
    <t>Hacienda Pública / Patrimonio Contribuido</t>
  </si>
  <si>
    <t xml:space="preserve">Hacienda Pública / Patrimonio </t>
  </si>
  <si>
    <t>Fondos y Bienes de Terceros en Garantía y / o en Administración a Largo Plazo</t>
  </si>
  <si>
    <t>Fondos y Bienes de Terceros en Garantía y / o Administración a Corto Plazo</t>
  </si>
  <si>
    <t xml:space="preserve">Títulos y Valores  a Corto Plazo </t>
  </si>
  <si>
    <t>Pasivo</t>
  </si>
  <si>
    <t>Inventario</t>
  </si>
  <si>
    <t>Activo</t>
  </si>
  <si>
    <t>Aplicación 
(6)</t>
  </si>
  <si>
    <t>Origen 
(5)</t>
  </si>
  <si>
    <t>Nombre de la Cuenta (4)</t>
  </si>
  <si>
    <t>Estado de Cambios en la Situación Financiera</t>
  </si>
  <si>
    <t>Cuenta Pública 2020</t>
  </si>
  <si>
    <t>Efectivo y Equivalentes al Efectivo al Final del Ejercicio</t>
  </si>
  <si>
    <t>Efectivo y Equivalentes al Efectivo al Inicio del Ejercicio</t>
  </si>
  <si>
    <t>Incremento/Disminución Neta en el Efectivo y Equivalentes al Efectivo</t>
  </si>
  <si>
    <t>Flujos Netos de Efectivo por Actividades de Financiamiento</t>
  </si>
  <si>
    <t>Otras Aplicaciones de Financiamiento</t>
  </si>
  <si>
    <t xml:space="preserve">   Externo</t>
  </si>
  <si>
    <t xml:space="preserve">   Interno</t>
  </si>
  <si>
    <t>Servicios de la Deuda</t>
  </si>
  <si>
    <t>Aplicación</t>
  </si>
  <si>
    <t>Otros Orígenes de Financiamiento</t>
  </si>
  <si>
    <t>Endeudamiento Neto</t>
  </si>
  <si>
    <t>Origen</t>
  </si>
  <si>
    <t>Flujo de Efectivo por Actividades de Financiamiento</t>
  </si>
  <si>
    <t>Flujos Netos de Efectivo de las Actividades de Inversión</t>
  </si>
  <si>
    <t>Otras Aplicaciones de Inversión</t>
  </si>
  <si>
    <t>Otros Orígenes de Inversión</t>
  </si>
  <si>
    <t>Flujos de Efectivo de las Actividades de Inversión</t>
  </si>
  <si>
    <t>Flujos Netos de Efectivo por Actividades de Operación</t>
  </si>
  <si>
    <t>Otras Aplicaciones de Operación</t>
  </si>
  <si>
    <t>Aplicación (6)</t>
  </si>
  <si>
    <t>Otros Orígenes de Operación</t>
  </si>
  <si>
    <t>Ingresos no Comprendidos en los Numerales Anteriores Causados en Ejercicios Fiscales Anteriores Pendientes de Liquidación o Pago</t>
  </si>
  <si>
    <t>Ingresos por Ventas de Bienes y Servicios</t>
  </si>
  <si>
    <t>Productos de Tipo Corriente</t>
  </si>
  <si>
    <t>Contribuciones de  Mejoras</t>
  </si>
  <si>
    <t>Origen (5)</t>
  </si>
  <si>
    <t>Flujos de Efectivo de las Actividades de Operación</t>
  </si>
  <si>
    <t>Importe  2019 (4)</t>
  </si>
  <si>
    <t>Importe 2020  (4)</t>
  </si>
  <si>
    <r>
      <t xml:space="preserve">Concepto </t>
    </r>
    <r>
      <rPr>
        <sz val="8"/>
        <rFont val="Arial"/>
        <family val="2"/>
      </rPr>
      <t xml:space="preserve"> (3)</t>
    </r>
  </si>
  <si>
    <t>Cuenta Pública 2020
Estado de Flujos de Efectivo 
(pesos)</t>
  </si>
  <si>
    <r>
      <t xml:space="preserve">Responsabilidad Sobre la Presentación Razonable de la Información Contable </t>
    </r>
    <r>
      <rPr>
        <sz val="8"/>
        <color indexed="8"/>
        <rFont val="Arial"/>
        <family val="2"/>
      </rPr>
      <t>(19)</t>
    </r>
  </si>
  <si>
    <r>
      <t xml:space="preserve">Partes Relacionadas </t>
    </r>
    <r>
      <rPr>
        <sz val="8"/>
        <color indexed="8"/>
        <rFont val="Arial"/>
        <family val="2"/>
      </rPr>
      <t>(18)</t>
    </r>
  </si>
  <si>
    <r>
      <t>Eventos Posteriores al Cierre</t>
    </r>
    <r>
      <rPr>
        <sz val="8"/>
        <color indexed="8"/>
        <rFont val="Arial"/>
        <family val="2"/>
      </rPr>
      <t xml:space="preserve"> (17)</t>
    </r>
  </si>
  <si>
    <r>
      <t xml:space="preserve">Información por Segmentos </t>
    </r>
    <r>
      <rPr>
        <sz val="8"/>
        <color indexed="8"/>
        <rFont val="Arial"/>
        <family val="2"/>
      </rPr>
      <t>(16)</t>
    </r>
  </si>
  <si>
    <r>
      <t xml:space="preserve">Calificaciones Otorgadas </t>
    </r>
    <r>
      <rPr>
        <sz val="8"/>
        <color indexed="8"/>
        <rFont val="Arial"/>
        <family val="2"/>
      </rPr>
      <t>(14)</t>
    </r>
  </si>
  <si>
    <r>
      <t xml:space="preserve">Información sobre la Deuda y el Reporte Analítico de la Deuda </t>
    </r>
    <r>
      <rPr>
        <sz val="8"/>
        <color indexed="8"/>
        <rFont val="Arial"/>
        <family val="2"/>
      </rPr>
      <t>(13)</t>
    </r>
  </si>
  <si>
    <r>
      <t xml:space="preserve">Reporte de la Recaudación </t>
    </r>
    <r>
      <rPr>
        <sz val="8"/>
        <color indexed="8"/>
        <rFont val="Arial"/>
        <family val="2"/>
      </rPr>
      <t>(12)</t>
    </r>
  </si>
  <si>
    <r>
      <t>Fideicomisos, Mandatos y Contratos Análogos</t>
    </r>
    <r>
      <rPr>
        <sz val="8"/>
        <color indexed="8"/>
        <rFont val="Arial"/>
        <family val="2"/>
      </rPr>
      <t xml:space="preserve"> (11)</t>
    </r>
  </si>
  <si>
    <r>
      <t>Reporte Analítico del Activo</t>
    </r>
    <r>
      <rPr>
        <sz val="8"/>
        <color indexed="8"/>
        <rFont val="Arial"/>
        <family val="2"/>
      </rPr>
      <t xml:space="preserve"> (10)</t>
    </r>
  </si>
  <si>
    <r>
      <t xml:space="preserve">Políticas de Contabilidad Significativas </t>
    </r>
    <r>
      <rPr>
        <sz val="8"/>
        <color indexed="8"/>
        <rFont val="Arial"/>
        <family val="2"/>
      </rPr>
      <t>(9)</t>
    </r>
  </si>
  <si>
    <t>.</t>
  </si>
  <si>
    <r>
      <t xml:space="preserve">Autorización e Historia </t>
    </r>
    <r>
      <rPr>
        <sz val="8"/>
        <color indexed="8"/>
        <rFont val="Arial"/>
        <family val="2"/>
      </rPr>
      <t>(6)</t>
    </r>
  </si>
  <si>
    <r>
      <t>Introducción</t>
    </r>
    <r>
      <rPr>
        <sz val="8"/>
        <color indexed="8"/>
        <rFont val="Arial"/>
        <family val="2"/>
      </rPr>
      <t xml:space="preserve"> (4)</t>
    </r>
  </si>
  <si>
    <t>C) Notas de Gestión Administrativa</t>
  </si>
  <si>
    <t>Notas a los Estados Financieros</t>
  </si>
  <si>
    <r>
      <t xml:space="preserve">Nombre de la Entidad Municipal </t>
    </r>
    <r>
      <rPr>
        <sz val="8"/>
        <color indexed="8"/>
        <rFont val="Arial"/>
        <family val="2"/>
      </rPr>
      <t>(2)</t>
    </r>
  </si>
  <si>
    <t>Presupuestarias:</t>
  </si>
  <si>
    <t>Bienes en concesión y en comodato</t>
  </si>
  <si>
    <t>Contratos para Inversión Mediante Proyectos para Prestación de Servicios (PPS) y Similares</t>
  </si>
  <si>
    <t>Juicios</t>
  </si>
  <si>
    <t>Avales y Garantías</t>
  </si>
  <si>
    <t>Emisión de obligaciones</t>
  </si>
  <si>
    <t>Valores</t>
  </si>
  <si>
    <t>Contables:</t>
  </si>
  <si>
    <r>
      <t>Cuentas de Orden Contables y Presupuestarias</t>
    </r>
    <r>
      <rPr>
        <sz val="8"/>
        <color indexed="8"/>
        <rFont val="Arial"/>
        <family val="2"/>
      </rPr>
      <t xml:space="preserve"> (4)</t>
    </r>
  </si>
  <si>
    <t>B) Notas de Memoria (Cuentas de Orden)</t>
  </si>
  <si>
    <r>
      <t xml:space="preserve">Gastos y Otras Pérdidas </t>
    </r>
    <r>
      <rPr>
        <sz val="8"/>
        <color indexed="8"/>
        <rFont val="Arial"/>
        <family val="2"/>
      </rPr>
      <t>(15)</t>
    </r>
  </si>
  <si>
    <t>Otros Ingresos y Beneficios (14)</t>
  </si>
  <si>
    <t>Participaciones, Aportaciones, Convenios, Incentivos Derivados de la Colaboración Fiscal, Fondos Distintos de Aportaciones, Transferencias, Asignaciones, Subsidios y Subvenciones, y Pensiones y Jubilaciones (13)</t>
  </si>
  <si>
    <t>II. Notas al Estado de Actividades</t>
  </si>
  <si>
    <r>
      <t xml:space="preserve">Otros Activos </t>
    </r>
    <r>
      <rPr>
        <sz val="8"/>
        <color indexed="8"/>
        <rFont val="Arial"/>
        <family val="2"/>
      </rPr>
      <t>(10)</t>
    </r>
  </si>
  <si>
    <r>
      <t>Estimaciones y Deterioros</t>
    </r>
    <r>
      <rPr>
        <sz val="8"/>
        <color indexed="8"/>
        <rFont val="Arial"/>
        <family val="2"/>
      </rPr>
      <t xml:space="preserve"> (9)</t>
    </r>
  </si>
  <si>
    <r>
      <t>Bienes Disponibles para su Transformación o Consumo</t>
    </r>
    <r>
      <rPr>
        <sz val="8"/>
        <color indexed="8"/>
        <rFont val="Arial"/>
        <family val="2"/>
      </rPr>
      <t xml:space="preserve"> (6)</t>
    </r>
  </si>
  <si>
    <r>
      <t xml:space="preserve">Derechos a recibir Efectivo y Equivalentes y Bienes o Servicios a Recibir </t>
    </r>
    <r>
      <rPr>
        <sz val="8"/>
        <color indexed="8"/>
        <rFont val="Arial"/>
        <family val="2"/>
      </rPr>
      <t>(5)</t>
    </r>
  </si>
  <si>
    <t>I. Notas al Estado de Situación Financiera</t>
  </si>
  <si>
    <t>A) Notas de Desglose</t>
  </si>
  <si>
    <t>Periodo del 1 de Enero al 31 de Diciembre de 2020 (3)</t>
  </si>
  <si>
    <t>III. Total del Gasto en Servicios Personales (III=I+II)</t>
  </si>
  <si>
    <t>F. Sentencias laborales definitivas</t>
  </si>
  <si>
    <t>e1) Nombre del Programa o Ley 2</t>
  </si>
  <si>
    <t>e1) Nombre del Programa o Ley 1</t>
  </si>
  <si>
    <t>E. Gastos asociados a la implementación de nuevas leyes federales o reformas a las mismas (E=e1+e2)</t>
  </si>
  <si>
    <t>D. Seguridad Pública</t>
  </si>
  <si>
    <t>c2) Personal Médico, Paramédico y afín</t>
  </si>
  <si>
    <t>c1) Personal Administrativo</t>
  </si>
  <si>
    <t>C. Servicios de Salud (C=c1+c2)</t>
  </si>
  <si>
    <t>B. Magisterio</t>
  </si>
  <si>
    <t>A. Personal Administrativo y de Servicio Público</t>
  </si>
  <si>
    <t>II. Gasto Etiquetado (I=A+B+C+D+E+F)</t>
  </si>
  <si>
    <t>I. Gasto No Etiquetado (I=A+B+C+D+E+F)</t>
  </si>
  <si>
    <t>Pagado</t>
  </si>
  <si>
    <t>Devengado</t>
  </si>
  <si>
    <t>Modificado</t>
  </si>
  <si>
    <t>Ampliaciones / (Reducciones)</t>
  </si>
  <si>
    <t>Aprobado (d)</t>
  </si>
  <si>
    <t>Subejercicio (e)</t>
  </si>
  <si>
    <t>EGRESOS</t>
  </si>
  <si>
    <t>Concepto (c)</t>
  </si>
  <si>
    <t>(Pesos)</t>
  </si>
  <si>
    <t>Del 1 de Enero al 31 de diciembre de 2020 (b)</t>
  </si>
  <si>
    <t>Clasificación de Servicios Personales Por Categoria</t>
  </si>
  <si>
    <t>Estado Analitico del Ejercicio del Presupuesto de Egresos Detallado - LDF</t>
  </si>
  <si>
    <t>Entidad Municipal: JOCOTITLAN,   No. 4028</t>
  </si>
  <si>
    <t>POR LA DEPRESIACION DEL MES</t>
  </si>
  <si>
    <t>31/12/20 - D - 15 - 2</t>
  </si>
  <si>
    <t>31/10/20 - D - 7 - 2</t>
  </si>
  <si>
    <t>POR LA DEPRECIACION DEL MES</t>
  </si>
  <si>
    <t>31/08/20 - D - 6 - 2</t>
  </si>
  <si>
    <t>POR LA DEPRESIASION DEL MES</t>
  </si>
  <si>
    <t>31/07/20 - D - 9 - 2</t>
  </si>
  <si>
    <t>31/05/20 - D - 7 - 2</t>
  </si>
  <si>
    <t>31/03/20 - D - 8 - 2</t>
  </si>
  <si>
    <t>31/01/20 - D - 8 - 2</t>
  </si>
  <si>
    <t>30/11/20 - D - 7 - 2</t>
  </si>
  <si>
    <t>30/09/20 - D - 11 - 2</t>
  </si>
  <si>
    <t>30/06/20 - D - 7 - 2</t>
  </si>
  <si>
    <t>30/04/20 - D - 9 - 2</t>
  </si>
  <si>
    <t>29/02/20 - D - 7 - 2</t>
  </si>
  <si>
    <t>Muebles y enseres</t>
  </si>
  <si>
    <t>8276 0000 0000 0000 5111</t>
  </si>
  <si>
    <t>Muebles de oficina y estantería</t>
  </si>
  <si>
    <t>8276 0000 0000 0000 5110</t>
  </si>
  <si>
    <t>MOBILIARIO Y EQUIPO DE ADMINISTRACIÓN</t>
  </si>
  <si>
    <t>8276 0000 0000 0000 5100</t>
  </si>
  <si>
    <t>BIENES MUEBLES, INMUEBLES E INTANGIBLES</t>
  </si>
  <si>
    <t>8276 0000 0000 0000 5000</t>
  </si>
  <si>
    <t>Presupuesto de Egresos Pagado de Bienes Muebles, Inmuebles e Intangibles</t>
  </si>
  <si>
    <t>PAGO DE EROGACIONES 3 % NOMINA</t>
  </si>
  <si>
    <t>18/02/20 - D - 3 - 3</t>
  </si>
  <si>
    <t>13/03/20 - D - 3 - 3</t>
  </si>
  <si>
    <t>PAGO DEL 3% SOBRE NOMINA</t>
  </si>
  <si>
    <t>13/01/20 - D - 1 - 3</t>
  </si>
  <si>
    <t>PAGO DE EROGACIONES 3% SOBRE NOMINA</t>
  </si>
  <si>
    <t>11/08/20 - D - 2 - 3</t>
  </si>
  <si>
    <t>11/06/20 - D - 2 - 3</t>
  </si>
  <si>
    <t>PAGO DEL 3 % SOBRE NOMINA</t>
  </si>
  <si>
    <t>10/12/20 - D - 4 - 3</t>
  </si>
  <si>
    <t>10/11/20 - D - 3 - 3</t>
  </si>
  <si>
    <t>10/07/20 - D - 2 - 3</t>
  </si>
  <si>
    <t>09/09/20 - D - 4 - 3</t>
  </si>
  <si>
    <t>08/05/20 - D - 2 - 3</t>
  </si>
  <si>
    <t>PAGO DE EROGACIONES 3 % SOBRE NOMINA</t>
  </si>
  <si>
    <t>06/04/20 - D - 4 - 3</t>
  </si>
  <si>
    <t>PAGO DEL 3 % SOBRE NOMINA DEL MES CORRESPONDIENTE</t>
  </si>
  <si>
    <t>02/10/20 - D - 3 - 3</t>
  </si>
  <si>
    <t>Impuesto sobre erogaciones por remuneraciones al trabajo personal</t>
  </si>
  <si>
    <t>8271 0000 0000 0000 3982</t>
  </si>
  <si>
    <t>Impuesto sobre nómina y otros que se derivan de una relación laboral</t>
  </si>
  <si>
    <t>8271 0000 0000 0000 3980</t>
  </si>
  <si>
    <t>OTROS SERVICIOS GENERALES</t>
  </si>
  <si>
    <t>8271 0000 0000 0000 3900</t>
  </si>
  <si>
    <t>PAGO DE FIANZA</t>
  </si>
  <si>
    <t>30/01/20 - D - 5 - 3</t>
  </si>
  <si>
    <t>Seguros y fianzas</t>
  </si>
  <si>
    <t>8271 0000 0000 0000 3451</t>
  </si>
  <si>
    <t>Seguro de bienes patrimoniales</t>
  </si>
  <si>
    <t>8271 0000 0000 0000 3450</t>
  </si>
  <si>
    <t>SERVICIOS FINANCIEROS, BANCARIOS Y COMERCIALES</t>
  </si>
  <si>
    <t>8271 0000 0000 0000 3400</t>
  </si>
  <si>
    <t>PAGO DEL SISTEMA CONTABLE MANTENIMIENTO Y ACTUALIZACIONES DEL  MISMO</t>
  </si>
  <si>
    <t>30/07/20 - D - 7 - 3</t>
  </si>
  <si>
    <t>PAGO DE SISTEMA DE NOMINA E INGRESOS</t>
  </si>
  <si>
    <t>24/12/20 - D - 10 - 3</t>
  </si>
  <si>
    <t>Servicios informáticos</t>
  </si>
  <si>
    <t>8271 0000 0000 0000 3331</t>
  </si>
  <si>
    <t>Servicios de consultoría administrativa, procesos, técnica y en tecnologías de la información</t>
  </si>
  <si>
    <t>8271 0000 0000 0000 3330</t>
  </si>
  <si>
    <t>SERVICIOS PROFESIONALES, CIENTÍFICOS, TÉCNICOS Y OTROS SERVICIOS</t>
  </si>
  <si>
    <t>8271 0000 0000 0000 3300</t>
  </si>
  <si>
    <t>PAGO DE TELEFONIA TELMEX</t>
  </si>
  <si>
    <t>24/09/20 - D - 6 - 3</t>
  </si>
  <si>
    <t>( 50-TELMEX DE MEXICO S.A.B. DE C.V. )  PAGO DE TELEFONIA TELMEX DE MEXICO S.A.B DE C.V.</t>
  </si>
  <si>
    <t>23/11/20 - CH - 1 - 3</t>
  </si>
  <si>
    <t>( 43-TELEFONOS DE MEXICO SA B DE CV )  PAGO DE TELEFONO TELMEX</t>
  </si>
  <si>
    <t>21/01/20 - CH - 1 - 3</t>
  </si>
  <si>
    <t>( 46-TELEFONOS DE MEXICO SA B DE CV )  PAGO DE TELEFONO TELMEX</t>
  </si>
  <si>
    <t>20/03/20 - CH - 1 - 3</t>
  </si>
  <si>
    <t>Servicio de telefonía convencional</t>
  </si>
  <si>
    <t>8271 0000 0000 0000 3141</t>
  </si>
  <si>
    <t>Telefonía tradicional</t>
  </si>
  <si>
    <t>8271 0000 0000 0000 3140</t>
  </si>
  <si>
    <t>PAGO DE ENERGIA ELECTRICA</t>
  </si>
  <si>
    <t>30/01/20 - D - 6 - 3</t>
  </si>
  <si>
    <t>PAGO DE ENERGIA ELECTRICA A CFE</t>
  </si>
  <si>
    <t>29/09/20 - D - 9 - 3</t>
  </si>
  <si>
    <t>PAGO DE ENERGIA ELECTRICA COMISION FEDERAL DE ELECTRICIDAD</t>
  </si>
  <si>
    <t>29/05/20 - D - 5 - 3</t>
  </si>
  <si>
    <t>23/07/20 - D - 6 - 3</t>
  </si>
  <si>
    <t>17/06/20 - D - 4 - 3</t>
  </si>
  <si>
    <t>PAGO DE ENERGIA ELECTRICA CFE</t>
  </si>
  <si>
    <t>07/12/20 - D - 3 - 3</t>
  </si>
  <si>
    <t>06/04/20 - D - 3 - 3</t>
  </si>
  <si>
    <t>Servicio de energía eléctrica</t>
  </si>
  <si>
    <t>8271 0000 0000 0000 3111</t>
  </si>
  <si>
    <t>Energía eléctrica</t>
  </si>
  <si>
    <t>8271 0000 0000 0000 3110</t>
  </si>
  <si>
    <t>SERVICIOS BÁSICOS</t>
  </si>
  <si>
    <t>8271 0000 0000 0000 3100</t>
  </si>
  <si>
    <t>SERVICIOS GENERALES</t>
  </si>
  <si>
    <t>8271 0000 0000 0000 3000</t>
  </si>
  <si>
    <t>PAGO A ELIA EUDOSIA</t>
  </si>
  <si>
    <t>24/12/20 - D - 11 - 3</t>
  </si>
  <si>
    <t>( 49-SAUL GARCIA NAVA )  REPOSICION DE FONDO FIJO</t>
  </si>
  <si>
    <t>24/09/20 - CH - 1 - 10</t>
  </si>
  <si>
    <t>( 47-SAUL GARCIA NAVA )  REPOSICION DE FONDO FIJO</t>
  </si>
  <si>
    <t>20/03/20 - CH - 2 - 10</t>
  </si>
  <si>
    <t>( 51-SAUL GARCIA NAVA )  REPOSICION DE FONDO FIJO</t>
  </si>
  <si>
    <t>14/12/20 - CH - 1 - 38</t>
  </si>
  <si>
    <t>14/12/20 - CH - 1 - 3</t>
  </si>
  <si>
    <t>( 45-SAUL GARCIA NAVA )  REPOSICION DE FONDO FIJO</t>
  </si>
  <si>
    <t>10/02/20 - CH - 1 - 17</t>
  </si>
  <si>
    <t>Otros enseres</t>
  </si>
  <si>
    <t>8271 0000 0000 0000 2992</t>
  </si>
  <si>
    <t>Refacciones y accesorios menores otros bienes muebles</t>
  </si>
  <si>
    <t>8271 0000 0000 0000 2990</t>
  </si>
  <si>
    <t>14/12/20 - CH - 1 - 24</t>
  </si>
  <si>
    <t>Refacciones y accesorios menores de edificios</t>
  </si>
  <si>
    <t>8271 0000 0000 0000 2921</t>
  </si>
  <si>
    <t>8271 0000 0000 0000 2920</t>
  </si>
  <si>
    <t>HERRAMIENTAS, REFACCIONES Y ACCESORIOS MENORES</t>
  </si>
  <si>
    <t>8271 0000 0000 0000 2900</t>
  </si>
  <si>
    <t>PAGO DE ARTICULOS DEPORTIVOS</t>
  </si>
  <si>
    <t>29/12/20 - D - 13 - 3</t>
  </si>
  <si>
    <t>20/07/20 - D - 5 - 3</t>
  </si>
  <si>
    <t>20/03/20 - CH - 2 - 3</t>
  </si>
  <si>
    <t>19/02/20 - D - 5 - 3</t>
  </si>
  <si>
    <t>18/03/20 - D - 5 - 3</t>
  </si>
  <si>
    <t>10/02/20 - CH - 1 - 10</t>
  </si>
  <si>
    <t>Artículos deportivos</t>
  </si>
  <si>
    <t>8271 0000 0000 0000 2731</t>
  </si>
  <si>
    <t>8271 0000 0000 0000 2730</t>
  </si>
  <si>
    <t>VESTUARIO, BLANCOS, PRENDAS DE PROTECCION Y ARTICULOS DEPORTIVOS</t>
  </si>
  <si>
    <t>8271 0000 0000 0000 2700</t>
  </si>
  <si>
    <t>PAGO DE COMBUSTIBLE</t>
  </si>
  <si>
    <t>29/09/20 - D - 8 - 3</t>
  </si>
  <si>
    <t>PAGO DE GASOLINA</t>
  </si>
  <si>
    <t>24/12/20 - D - 12 - 3</t>
  </si>
  <si>
    <t>Combustibles, lubricantes y aditivos</t>
  </si>
  <si>
    <t>8271 0000 0000 0000 2611</t>
  </si>
  <si>
    <t>8271 0000 0000 0000 2610</t>
  </si>
  <si>
    <t>COMBUSTIBLES, LUBRICANTES Y ADITIVOS</t>
  </si>
  <si>
    <t>8271 0000 0000 0000 2600</t>
  </si>
  <si>
    <t>PAGO OBSEQUIO DE VAJILLAS PARA EMPLEADOS</t>
  </si>
  <si>
    <t>15/12/20 - D - 6 - 3</t>
  </si>
  <si>
    <t>Utensilios para el servicio de alimentación</t>
  </si>
  <si>
    <t>8271 0000 0000 0000 2231</t>
  </si>
  <si>
    <t>8271 0000 0000 0000 2230</t>
  </si>
  <si>
    <t>( 54-CLAUDIA MASSIEL MEJIA GARCIA )  PAGO DE ALIMENTOS</t>
  </si>
  <si>
    <t>16/12/20 - CH - 4 - 3</t>
  </si>
  <si>
    <t>10/02/20 - CH - 1 - 3</t>
  </si>
  <si>
    <t>Productos alimenticios para personas</t>
  </si>
  <si>
    <t>8271 0000 0000 0000 2211</t>
  </si>
  <si>
    <t>8271 0000 0000 0000 2210</t>
  </si>
  <si>
    <t>ALIMENTOS Y UTENSILIOS</t>
  </si>
  <si>
    <t>8271 0000 0000 0000 2200</t>
  </si>
  <si>
    <t>( 48-SAUL GARCIA NAVA )  REPOSICION DE FONDO FIJO</t>
  </si>
  <si>
    <t>23/07/20 - CH - 1 - 10</t>
  </si>
  <si>
    <t>14/12/20 - CH - 1 - 10</t>
  </si>
  <si>
    <t>Material y enseres de limpieza</t>
  </si>
  <si>
    <t>8271 0000 0000 0000 2161</t>
  </si>
  <si>
    <t>Material de limpieza</t>
  </si>
  <si>
    <t>8271 0000 0000 0000 2160</t>
  </si>
  <si>
    <t>23/07/20 - CH - 1 - 3</t>
  </si>
  <si>
    <t>Materiales y útiles para el procesamiento en equipos y bienes informáticos</t>
  </si>
  <si>
    <t>8271 0000 0000 0000 2141</t>
  </si>
  <si>
    <t>Materiales útiles y equipos menores de tecnologías de la información y comunicaciones</t>
  </si>
  <si>
    <t>8271 0000 0000 0000 2140</t>
  </si>
  <si>
    <t>24/09/20 - CH - 1 - 3</t>
  </si>
  <si>
    <t>14/12/20 - CH - 1 - 17</t>
  </si>
  <si>
    <t>Material y útiles de imprenta y reproducción</t>
  </si>
  <si>
    <t>8271 0000 0000 0000 2121</t>
  </si>
  <si>
    <t>Materiales y útiles de impresión y reproducción</t>
  </si>
  <si>
    <t>8271 0000 0000 0000 2120</t>
  </si>
  <si>
    <t>PAGO DE PAPELERIA</t>
  </si>
  <si>
    <t>24/03/20 - D - 6 - 3</t>
  </si>
  <si>
    <t>23/07/20 - CH - 1 - 17</t>
  </si>
  <si>
    <t>14/12/20 - CH - 1 - 31</t>
  </si>
  <si>
    <t>Materiales y útiles de oficina</t>
  </si>
  <si>
    <t>8271 0000 0000 0000 2111</t>
  </si>
  <si>
    <t>Materiales, útiles y equipos menores de oficina</t>
  </si>
  <si>
    <t>8271 0000 0000 0000 2110</t>
  </si>
  <si>
    <t>MATERIALES DE ADMINISTRACIÓN, EMISIÓN DE DOCUMENTOS Y ARTICULOS OFICIALES</t>
  </si>
  <si>
    <t>8271 0000 0000 0000 2100</t>
  </si>
  <si>
    <t>MATERIALES Y SUMINISTROS</t>
  </si>
  <si>
    <t>8271 0000 0000 0000 2000</t>
  </si>
  <si>
    <t>PAGO DE ISSEMYM</t>
  </si>
  <si>
    <t>29/04/20 - D - 8 - 31</t>
  </si>
  <si>
    <t>PAGO DE SEGURIDAD SOCIAL ISSEMYM</t>
  </si>
  <si>
    <t>25/09/20 - D - 7 - 31</t>
  </si>
  <si>
    <t>09/11/20 - D - 2 - 31</t>
  </si>
  <si>
    <t>PAGO DE ISSEMYM AL MUNICIPIO DE JOCOTITLAN</t>
  </si>
  <si>
    <t>08/09/20 - D - 2 - 31</t>
  </si>
  <si>
    <t>07/12/20 - D - 2 - 31</t>
  </si>
  <si>
    <t>02/10/20 - D - 2 - 31</t>
  </si>
  <si>
    <t>Aportaciones para riesgo de trabajo</t>
  </si>
  <si>
    <t>8271 0000 0000 0000 1416</t>
  </si>
  <si>
    <t>29/04/20 - D - 8 - 24</t>
  </si>
  <si>
    <t>25/09/20 - D - 7 - 24</t>
  </si>
  <si>
    <t>09/11/20 - D - 2 - 24</t>
  </si>
  <si>
    <t>08/09/20 - D - 2 - 24</t>
  </si>
  <si>
    <t>07/12/20 - D - 2 - 24</t>
  </si>
  <si>
    <t>02/10/20 - D - 2 - 24</t>
  </si>
  <si>
    <t>Aportaciones para financiar los gastos generales de administración del ISSEMYM</t>
  </si>
  <si>
    <t>8271 0000 0000 0000 1415</t>
  </si>
  <si>
    <t>29/04/20 - D - 8 - 17</t>
  </si>
  <si>
    <t>25/09/20 - D - 7 - 17</t>
  </si>
  <si>
    <t>09/11/20 - D - 2 - 17</t>
  </si>
  <si>
    <t>08/09/20 - D - 2 - 17</t>
  </si>
  <si>
    <t>07/12/20 - D - 2 - 17</t>
  </si>
  <si>
    <t>02/10/20 - D - 2 - 17</t>
  </si>
  <si>
    <t>Aportaciones del sistema de capitalización individual</t>
  </si>
  <si>
    <t>8271 0000 0000 0000 1414</t>
  </si>
  <si>
    <t>29/04/20 - D - 8 - 10</t>
  </si>
  <si>
    <t>25/09/20 - D - 7 - 10</t>
  </si>
  <si>
    <t>09/11/20 - D - 2 - 10</t>
  </si>
  <si>
    <t>08/09/20 - D - 2 - 10</t>
  </si>
  <si>
    <t>07/12/20 - D - 2 - 10</t>
  </si>
  <si>
    <t>02/10/20 - D - 2 - 10</t>
  </si>
  <si>
    <t>Aportaciones al sistema solidario de reparto</t>
  </si>
  <si>
    <t>8271 0000 0000 0000 1413</t>
  </si>
  <si>
    <t>29/04/20 - D - 8 - 3</t>
  </si>
  <si>
    <t>25/09/20 - D - 7 - 3</t>
  </si>
  <si>
    <t>09/11/20 - D - 2 - 3</t>
  </si>
  <si>
    <t>08/09/20 - D - 2 - 3</t>
  </si>
  <si>
    <t>07/12/20 - D - 2 - 3</t>
  </si>
  <si>
    <t>02/10/20 - D - 2 - 3</t>
  </si>
  <si>
    <t>Aportaciones de servicio de salud</t>
  </si>
  <si>
    <t>8271 0000 0000 0000 1412</t>
  </si>
  <si>
    <t>Aportaciones de seguridad social</t>
  </si>
  <si>
    <t>8271 0000 0000 0000 1410</t>
  </si>
  <si>
    <t>SEGURIDAD SOCIAL</t>
  </si>
  <si>
    <t>8271 0000 0000 0000 1400</t>
  </si>
  <si>
    <t>PAGO DE LA SEGUNDA QUINCENA DEL MES DE AGOSTO 2020</t>
  </si>
  <si>
    <t>31/08/20 - D - 5 - 10</t>
  </si>
  <si>
    <t>PAGO DE LA SEGUNDA QUINCENA DE JULIO 2020</t>
  </si>
  <si>
    <t>31/07/20 - D - 8 - 10</t>
  </si>
  <si>
    <t>PAGO DE LA SEGUNDA QUINCENA DE ENERO 2020</t>
  </si>
  <si>
    <t>31/01/20 - D - 7 - 10</t>
  </si>
  <si>
    <t>PAGO DE LA SEGUNDA QUINCENA DEL MES DE NOVIEMBRE 2020</t>
  </si>
  <si>
    <t>30/11/20 - D - 6 - 10</t>
  </si>
  <si>
    <t>PAGO DE NOMINA CORRESPONDIENTE A LA SEGUNDA QUINCENA DEL MES DE OCTUBRE 2020</t>
  </si>
  <si>
    <t>30/10/20 - D - 6 - 10</t>
  </si>
  <si>
    <t>PAGO DE LA SEGUNDA QUINCENA DEL MES DE SEPTIEMBRE 22020</t>
  </si>
  <si>
    <t>30/09/20 - D - 10 - 10</t>
  </si>
  <si>
    <t>PAGO DE LA SEGUNDA QUINCENA DEL MES DE JUNIO 2020</t>
  </si>
  <si>
    <t>30/06/20 - D - 6 - 10</t>
  </si>
  <si>
    <t>PAGO DE LA SEGUNDA QUINCENA DE NOMINA DEL MES DE ABRIL 2020</t>
  </si>
  <si>
    <t>30/04/20 - D - 7 - 10</t>
  </si>
  <si>
    <t>PAGO DE LA SEGUNDA QUINCENA DEL MES DE MARZO 2020</t>
  </si>
  <si>
    <t>30/03/20 - D - 7 - 10</t>
  </si>
  <si>
    <t>PAGO DE LA SEGUNDA QUINCENA DEL MES DE DICIEMBRE DE 2020</t>
  </si>
  <si>
    <t>29/12/20 - D - 14 - 10</t>
  </si>
  <si>
    <t>PAGO DE LA SEGUNDA QUINCENA DEL MES DE MAYO 2020</t>
  </si>
  <si>
    <t>29/05/20 - D - 6 - 10</t>
  </si>
  <si>
    <t>PAGO DE LA SEGUNDA QUINCENA DEL MES DE FEBRERO 2020</t>
  </si>
  <si>
    <t>29/02/20 - D - 6 - 10</t>
  </si>
  <si>
    <t>( 44-SAUL GARCIA NAVA )  REPOSICION DE FONDO FIJO</t>
  </si>
  <si>
    <t>21/01/20 - CH - 2 - 24</t>
  </si>
  <si>
    <t>21/01/20 - CH - 2 - 17</t>
  </si>
  <si>
    <t>21/01/20 - CH - 2 - 10</t>
  </si>
  <si>
    <t>21/01/20 - CH - 2 - 3</t>
  </si>
  <si>
    <t>20/03/20 - CH - 2 - 17</t>
  </si>
  <si>
    <t>PAGO DE LA PRIMERA QUINCENA DE DICIEMBRE 2020</t>
  </si>
  <si>
    <t>15/12/20 - D - 5 - 10</t>
  </si>
  <si>
    <t>PAGO DE LA PRIMERA QUINCENA NOVIEMBRE 2020</t>
  </si>
  <si>
    <t>15/11/20 - D - 5 - 10</t>
  </si>
  <si>
    <t>PAGO DE NOMINA CORRESPONDIENTE A LA PRIMERA QUINCENA DEL MES DE OCTUBRE 2020</t>
  </si>
  <si>
    <t>15/10/20 - D - 5 - 10</t>
  </si>
  <si>
    <t>PAGO DE LA PRIMER QUINCENA DEL MES DE SEPTIEMBRE 2020</t>
  </si>
  <si>
    <t>15/09/20 - D - 5 - 10</t>
  </si>
  <si>
    <t>PAGO DE LA PRIMER QUINCENA DEL MES DE JULIO 2020</t>
  </si>
  <si>
    <t>15/07/20 - D - 4 - 10</t>
  </si>
  <si>
    <t>PAGO DE LA PRIMERA QUINCENA DEL MES DE MAYO 2020</t>
  </si>
  <si>
    <t>15/05/20 - D - 3 - 10</t>
  </si>
  <si>
    <t>PAGO DE LA PRIMERA QUINCENA DEL MES ABRIL 2020</t>
  </si>
  <si>
    <t>15/04/20 - D - 5 - 10</t>
  </si>
  <si>
    <t>PAGO DE LA PRIMERA QUINCENA DE FEBRERO 2020</t>
  </si>
  <si>
    <t>15/02/20 - D - 2 - 10</t>
  </si>
  <si>
    <t>PAGO DE LA PRIMER QUINCENA DE ENERO 2020</t>
  </si>
  <si>
    <t>15/01/20 - D - 4 - 10</t>
  </si>
  <si>
    <t>PAGO DE LA PRIMER QUINCENA DEL MES DE AGOSTO 2020</t>
  </si>
  <si>
    <t>14/08/20 - D - 4 - 10</t>
  </si>
  <si>
    <t>PAGO DE LA PRIMERA QUINCENA DEL MES DE JUNIO 2020</t>
  </si>
  <si>
    <t>14/06/20 - D - 3 - 10</t>
  </si>
  <si>
    <t>PAGO DE LA PRIMERA QUINCENA DEL MES DE MARZO 2020</t>
  </si>
  <si>
    <t>13/03/20 - D - 2 - 10</t>
  </si>
  <si>
    <t>10/02/20 - CH - 1 - 31</t>
  </si>
  <si>
    <t>10/02/20 - CH - 1 - 24</t>
  </si>
  <si>
    <t>Gratificación</t>
  </si>
  <si>
    <t>8271 0000 0000 0000 1345</t>
  </si>
  <si>
    <t>Compensaciones</t>
  </si>
  <si>
    <t>8271 0000 0000 0000 1340</t>
  </si>
  <si>
    <t>PAGO DE AGUINALDO DICIEMBRE 2020</t>
  </si>
  <si>
    <t>18/12/20 - D - 9 - 3</t>
  </si>
  <si>
    <t>Aguinaldo</t>
  </si>
  <si>
    <t>8271 0000 0000 0000 1322</t>
  </si>
  <si>
    <t>PAGO DEL SEGUNDO PERIODO DE LA PRIMA VACACIONAL</t>
  </si>
  <si>
    <t>18/12/20 - D - 8 - 3</t>
  </si>
  <si>
    <t>PAGO DE LA PRIMA VACACIONAL PRIMERA PARTE</t>
  </si>
  <si>
    <t>06/04/20 - D - 2 - 3</t>
  </si>
  <si>
    <t>Prima vacacional</t>
  </si>
  <si>
    <t>8271 0000 0000 0000 1321</t>
  </si>
  <si>
    <t>Primas de vacaciones, dominical y gratificación de fin de año</t>
  </si>
  <si>
    <t>8271 0000 0000 0000 1320</t>
  </si>
  <si>
    <t>REMUNERACIONES ADICIONALES Y ESPECIALES</t>
  </si>
  <si>
    <t>8271 0000 0000 0000 1300</t>
  </si>
  <si>
    <t>31/08/20 - D - 5 - 3</t>
  </si>
  <si>
    <t>31/07/20 - D - 8 - 3</t>
  </si>
  <si>
    <t>31/01/20 - D - 7 - 3</t>
  </si>
  <si>
    <t>30/11/20 - D - 6 - 3</t>
  </si>
  <si>
    <t>30/10/20 - D - 6 - 3</t>
  </si>
  <si>
    <t>30/09/20 - D - 10 - 3</t>
  </si>
  <si>
    <t>30/06/20 - D - 6 - 3</t>
  </si>
  <si>
    <t>30/04/20 - D - 7 - 3</t>
  </si>
  <si>
    <t>30/03/20 - D - 7 - 3</t>
  </si>
  <si>
    <t>29/12/20 - D - 14 - 3</t>
  </si>
  <si>
    <t>29/05/20 - D - 6 - 3</t>
  </si>
  <si>
    <t>29/02/20 - D - 6 - 3</t>
  </si>
  <si>
    <t>15/12/20 - D - 5 - 3</t>
  </si>
  <si>
    <t>15/11/20 - D - 5 - 3</t>
  </si>
  <si>
    <t>15/10/20 - D - 5 - 3</t>
  </si>
  <si>
    <t>15/09/20 - D - 5 - 3</t>
  </si>
  <si>
    <t>15/07/20 - D - 4 - 3</t>
  </si>
  <si>
    <t>15/05/20 - D - 3 - 3</t>
  </si>
  <si>
    <t>15/04/20 - D - 5 - 3</t>
  </si>
  <si>
    <t>15/02/20 - D - 2 - 3</t>
  </si>
  <si>
    <t>15/01/20 - D - 4 - 3</t>
  </si>
  <si>
    <t>14/08/20 - D - 4 - 3</t>
  </si>
  <si>
    <t>14/06/20 - D - 3 - 3</t>
  </si>
  <si>
    <t>13/03/20 - D - 2 - 3</t>
  </si>
  <si>
    <t>Sueldo base</t>
  </si>
  <si>
    <t>8271 0000 0000 0000 1131</t>
  </si>
  <si>
    <t>Sueldos base al personal permanente</t>
  </si>
  <si>
    <t>8271 0000 0000 0000 1130</t>
  </si>
  <si>
    <t>REMUNERACIONES AL PERSONAL DE CARÁCTER PERMANENTE</t>
  </si>
  <si>
    <t>8271 0000 0000 0000 1100</t>
  </si>
  <si>
    <t>SERVICIOS PERSONALES</t>
  </si>
  <si>
    <t>8271 0000 0000 0000 1000</t>
  </si>
  <si>
    <t>Presupuesto de Egresos Pagado de Gastos de Funcionamiento</t>
  </si>
  <si>
    <t>PRESUPUESTOS DE EGRESOS PAGADO</t>
  </si>
  <si>
    <t>31/12/20 - D - 15 - 4</t>
  </si>
  <si>
    <t>31/12/20 - D - 15 - 3</t>
  </si>
  <si>
    <t>31/10/20 - D - 7 - 4</t>
  </si>
  <si>
    <t>31/10/20 - D - 7 - 3</t>
  </si>
  <si>
    <t>31/08/20 - D - 6 - 4</t>
  </si>
  <si>
    <t>31/08/20 - D - 6 - 3</t>
  </si>
  <si>
    <t>31/07/20 - D - 9 - 4</t>
  </si>
  <si>
    <t>31/07/20 - D - 9 - 3</t>
  </si>
  <si>
    <t>31/05/20 - D - 7 - 4</t>
  </si>
  <si>
    <t>31/05/20 - D - 7 - 3</t>
  </si>
  <si>
    <t>31/03/20 - D - 8 - 4</t>
  </si>
  <si>
    <t>31/03/20 - D - 8 - 3</t>
  </si>
  <si>
    <t>31/01/20 - D - 8 - 4</t>
  </si>
  <si>
    <t>31/01/20 - D - 8 - 3</t>
  </si>
  <si>
    <t>30/11/20 - D - 7 - 4</t>
  </si>
  <si>
    <t>30/11/20 - D - 7 - 3</t>
  </si>
  <si>
    <t>30/09/20 - D - 11 - 4</t>
  </si>
  <si>
    <t>30/09/20 - D - 11 - 3</t>
  </si>
  <si>
    <t>30/06/20 - D - 7 - 4</t>
  </si>
  <si>
    <t>30/06/20 - D - 7 - 3</t>
  </si>
  <si>
    <t>30/04/20 - D - 9 - 4</t>
  </si>
  <si>
    <t>30/04/20 - D - 9 - 3</t>
  </si>
  <si>
    <t>29/02/20 - D - 7 - 4</t>
  </si>
  <si>
    <t>29/02/20 - D - 7 - 3</t>
  </si>
  <si>
    <t>8256 0000 0000 0000 5111</t>
  </si>
  <si>
    <t>8256 0000 0000 0000 5110</t>
  </si>
  <si>
    <t>8256 0000 0000 0000 5100</t>
  </si>
  <si>
    <t>8256 0000 0000 0000 5000</t>
  </si>
  <si>
    <t>Presupuesto de Egresos Devengado de Bienes Muebles, Inmuebles e Intangibles</t>
  </si>
  <si>
    <t>18/02/20 - D - 3 - 5</t>
  </si>
  <si>
    <t>18/02/20 - D - 3 - 4</t>
  </si>
  <si>
    <t>13/03/20 - D - 3 - 5</t>
  </si>
  <si>
    <t>13/03/20 - D - 3 - 4</t>
  </si>
  <si>
    <t>13/01/20 - D - 1 - 5</t>
  </si>
  <si>
    <t>13/01/20 - D - 1 - 4</t>
  </si>
  <si>
    <t>11/08/20 - D - 2 - 5</t>
  </si>
  <si>
    <t>11/08/20 - D - 2 - 4</t>
  </si>
  <si>
    <t>11/06/20 - D - 2 - 5</t>
  </si>
  <si>
    <t>11/06/20 - D - 2 - 4</t>
  </si>
  <si>
    <t>10/12/20 - D - 4 - 5</t>
  </si>
  <si>
    <t>10/12/20 - D - 4 - 4</t>
  </si>
  <si>
    <t>10/11/20 - D - 3 - 5</t>
  </si>
  <si>
    <t>10/11/20 - D - 3 - 4</t>
  </si>
  <si>
    <t>10/07/20 - D - 2 - 5</t>
  </si>
  <si>
    <t>10/07/20 - D - 2 - 4</t>
  </si>
  <si>
    <t>09/09/20 - D - 4 - 5</t>
  </si>
  <si>
    <t>09/09/20 - D - 4 - 4</t>
  </si>
  <si>
    <t>08/05/20 - D - 2 - 5</t>
  </si>
  <si>
    <t>08/05/20 - D - 2 - 4</t>
  </si>
  <si>
    <t>06/04/20 - D - 4 - 5</t>
  </si>
  <si>
    <t>06/04/20 - D - 4 - 4</t>
  </si>
  <si>
    <t>02/10/20 - D - 3 - 5</t>
  </si>
  <si>
    <t>02/10/20 - D - 3 - 4</t>
  </si>
  <si>
    <t>8251 0000 0000 0000 3982</t>
  </si>
  <si>
    <t>8251 0000 0000 0000 3980</t>
  </si>
  <si>
    <t>8251 0000 0000 0000 3900</t>
  </si>
  <si>
    <t>30/01/20 - D - 5 - 5</t>
  </si>
  <si>
    <t>30/01/20 - D - 5 - 4</t>
  </si>
  <si>
    <t>8251 0000 0000 0000 3451</t>
  </si>
  <si>
    <t>8251 0000 0000 0000 3450</t>
  </si>
  <si>
    <t>8251 0000 0000 0000 3400</t>
  </si>
  <si>
    <t>30/07/20 - D - 7 - 5</t>
  </si>
  <si>
    <t>30/07/20 - D - 7 - 4</t>
  </si>
  <si>
    <t>24/12/20 - D - 10 - 5</t>
  </si>
  <si>
    <t>24/12/20 - D - 10 - 4</t>
  </si>
  <si>
    <t>8251 0000 0000 0000 3331</t>
  </si>
  <si>
    <t>8251 0000 0000 0000 3330</t>
  </si>
  <si>
    <t>8251 0000 0000 0000 3300</t>
  </si>
  <si>
    <t>24/09/20 - D - 6 - 5</t>
  </si>
  <si>
    <t>24/09/20 - D - 6 - 4</t>
  </si>
  <si>
    <t>23/11/20 - CH - 1 - 5</t>
  </si>
  <si>
    <t>23/11/20 - CH - 1 - 4</t>
  </si>
  <si>
    <t>21/01/20 - CH - 1 - 5</t>
  </si>
  <si>
    <t>21/01/20 - CH - 1 - 4</t>
  </si>
  <si>
    <t>20/03/20 - CH - 1 - 5</t>
  </si>
  <si>
    <t>20/03/20 - CH - 1 - 4</t>
  </si>
  <si>
    <t>8251 0000 0000 0000 3141</t>
  </si>
  <si>
    <t>8251 0000 0000 0000 3140</t>
  </si>
  <si>
    <t>30/01/20 - D - 6 - 5</t>
  </si>
  <si>
    <t>30/01/20 - D - 6 - 4</t>
  </si>
  <si>
    <t>29/09/20 - D - 9 - 5</t>
  </si>
  <si>
    <t>29/09/20 - D - 9 - 4</t>
  </si>
  <si>
    <t>29/05/20 - D - 5 - 5</t>
  </si>
  <si>
    <t>29/05/20 - D - 5 - 4</t>
  </si>
  <si>
    <t>23/07/20 - D - 6 - 5</t>
  </si>
  <si>
    <t>23/07/20 - D - 6 - 4</t>
  </si>
  <si>
    <t>17/06/20 - D - 4 - 5</t>
  </si>
  <si>
    <t>17/06/20 - D - 4 - 4</t>
  </si>
  <si>
    <t>07/12/20 - D - 3 - 5</t>
  </si>
  <si>
    <t>07/12/20 - D - 3 - 4</t>
  </si>
  <si>
    <t>06/04/20 - D - 3 - 5</t>
  </si>
  <si>
    <t>06/04/20 - D - 3 - 4</t>
  </si>
  <si>
    <t>8251 0000 0000 0000 3111</t>
  </si>
  <si>
    <t>8251 0000 0000 0000 3110</t>
  </si>
  <si>
    <t>8251 0000 0000 0000 3100</t>
  </si>
  <si>
    <t>8251 0000 0000 0000 3000</t>
  </si>
  <si>
    <t>24/12/20 - D - 11 - 5</t>
  </si>
  <si>
    <t>24/12/20 - D - 11 - 4</t>
  </si>
  <si>
    <t>24/09/20 - CH - 1 - 12</t>
  </si>
  <si>
    <t>24/09/20 - CH - 1 - 11</t>
  </si>
  <si>
    <t>20/03/20 - CH - 2 - 12</t>
  </si>
  <si>
    <t>20/03/20 - CH - 2 - 11</t>
  </si>
  <si>
    <t>14/12/20 - CH - 1 - 40</t>
  </si>
  <si>
    <t>14/12/20 - CH - 1 - 39</t>
  </si>
  <si>
    <t>14/12/20 - CH - 1 - 5</t>
  </si>
  <si>
    <t>14/12/20 - CH - 1 - 4</t>
  </si>
  <si>
    <t>10/02/20 - CH - 1 - 19</t>
  </si>
  <si>
    <t>10/02/20 - CH - 1 - 18</t>
  </si>
  <si>
    <t>8251 0000 0000 0000 2992</t>
  </si>
  <si>
    <t>8251 0000 0000 0000 2990</t>
  </si>
  <si>
    <t>14/12/20 - CH - 1 - 26</t>
  </si>
  <si>
    <t>14/12/20 - CH - 1 - 25</t>
  </si>
  <si>
    <t>8251 0000 0000 0000 2921</t>
  </si>
  <si>
    <t>8251 0000 0000 0000 2920</t>
  </si>
  <si>
    <t>8251 0000 0000 0000 2900</t>
  </si>
  <si>
    <t>29/12/20 - D - 13 - 5</t>
  </si>
  <si>
    <t>29/12/20 - D - 13 - 4</t>
  </si>
  <si>
    <t>20/07/20 - D - 5 - 5</t>
  </si>
  <si>
    <t>20/07/20 - D - 5 - 4</t>
  </si>
  <si>
    <t>20/03/20 - CH - 2 - 5</t>
  </si>
  <si>
    <t>20/03/20 - CH - 2 - 4</t>
  </si>
  <si>
    <t>19/02/20 - D - 5 - 5</t>
  </si>
  <si>
    <t>19/02/20 - D - 5 - 4</t>
  </si>
  <si>
    <t>18/03/20 - D - 5 - 5</t>
  </si>
  <si>
    <t>18/03/20 - D - 5 - 4</t>
  </si>
  <si>
    <t>10/02/20 - CH - 1 - 12</t>
  </si>
  <si>
    <t>10/02/20 - CH - 1 - 11</t>
  </si>
  <si>
    <t>8251 0000 0000 0000 2731</t>
  </si>
  <si>
    <t>8251 0000 0000 0000 2730</t>
  </si>
  <si>
    <t>8251 0000 0000 0000 2700</t>
  </si>
  <si>
    <t>29/09/20 - D - 8 - 5</t>
  </si>
  <si>
    <t>29/09/20 - D - 8 - 4</t>
  </si>
  <si>
    <t>24/12/20 - D - 12 - 5</t>
  </si>
  <si>
    <t>24/12/20 - D - 12 - 4</t>
  </si>
  <si>
    <t>8251 0000 0000 0000 2611</t>
  </si>
  <si>
    <t>8251 0000 0000 0000 2610</t>
  </si>
  <si>
    <t>8251 0000 0000 0000 2600</t>
  </si>
  <si>
    <t>15/12/20 - D - 6 - 5</t>
  </si>
  <si>
    <t>15/12/20 - D - 6 - 4</t>
  </si>
  <si>
    <t>8251 0000 0000 0000 2231</t>
  </si>
  <si>
    <t>8251 0000 0000 0000 2230</t>
  </si>
  <si>
    <t>16/12/20 - CH - 4 - 5</t>
  </si>
  <si>
    <t>16/12/20 - CH - 4 - 4</t>
  </si>
  <si>
    <t>10/02/20 - CH - 1 - 5</t>
  </si>
  <si>
    <t>10/02/20 - CH - 1 - 4</t>
  </si>
  <si>
    <t>8251 0000 0000 0000 2211</t>
  </si>
  <si>
    <t>8251 0000 0000 0000 2210</t>
  </si>
  <si>
    <t>8251 0000 0000 0000 2200</t>
  </si>
  <si>
    <t>23/07/20 - CH - 1 - 12</t>
  </si>
  <si>
    <t>23/07/20 - CH - 1 - 11</t>
  </si>
  <si>
    <t>14/12/20 - CH - 1 - 12</t>
  </si>
  <si>
    <t>14/12/20 - CH - 1 - 11</t>
  </si>
  <si>
    <t>8251 0000 0000 0000 2161</t>
  </si>
  <si>
    <t>8251 0000 0000 0000 2160</t>
  </si>
  <si>
    <t>23/07/20 - CH - 1 - 5</t>
  </si>
  <si>
    <t>23/07/20 - CH - 1 - 4</t>
  </si>
  <si>
    <t>8251 0000 0000 0000 2141</t>
  </si>
  <si>
    <t>8251 0000 0000 0000 2140</t>
  </si>
  <si>
    <t>24/09/20 - CH - 1 - 5</t>
  </si>
  <si>
    <t>24/09/20 - CH - 1 - 4</t>
  </si>
  <si>
    <t>14/12/20 - CH - 1 - 19</t>
  </si>
  <si>
    <t>14/12/20 - CH - 1 - 18</t>
  </si>
  <si>
    <t>8251 0000 0000 0000 2121</t>
  </si>
  <si>
    <t>8251 0000 0000 0000 2120</t>
  </si>
  <si>
    <t>24/03/20 - D - 6 - 5</t>
  </si>
  <si>
    <t>24/03/20 - D - 6 - 4</t>
  </si>
  <si>
    <t>23/07/20 - CH - 1 - 19</t>
  </si>
  <si>
    <t>23/07/20 - CH - 1 - 18</t>
  </si>
  <si>
    <t>14/12/20 - CH - 1 - 33</t>
  </si>
  <si>
    <t>14/12/20 - CH - 1 - 32</t>
  </si>
  <si>
    <t>8251 0000 0000 0000 2111</t>
  </si>
  <si>
    <t>8251 0000 0000 0000 2110</t>
  </si>
  <si>
    <t>8251 0000 0000 0000 2100</t>
  </si>
  <si>
    <t>8251 0000 0000 0000 2000</t>
  </si>
  <si>
    <t>29/04/20 - D - 8 - 33</t>
  </si>
  <si>
    <t>29/04/20 - D - 8 - 32</t>
  </si>
  <si>
    <t>25/09/20 - D - 7 - 33</t>
  </si>
  <si>
    <t>25/09/20 - D - 7 - 32</t>
  </si>
  <si>
    <t>09/11/20 - D - 2 - 33</t>
  </si>
  <si>
    <t>09/11/20 - D - 2 - 32</t>
  </si>
  <si>
    <t>08/09/20 - D - 2 - 33</t>
  </si>
  <si>
    <t>08/09/20 - D - 2 - 32</t>
  </si>
  <si>
    <t>07/12/20 - D - 2 - 33</t>
  </si>
  <si>
    <t>07/12/20 - D - 2 - 32</t>
  </si>
  <si>
    <t>02/10/20 - D - 2 - 33</t>
  </si>
  <si>
    <t>02/10/20 - D - 2 - 32</t>
  </si>
  <si>
    <t>8251 0000 0000 0000 1416</t>
  </si>
  <si>
    <t>29/04/20 - D - 8 - 26</t>
  </si>
  <si>
    <t>29/04/20 - D - 8 - 25</t>
  </si>
  <si>
    <t>25/09/20 - D - 7 - 26</t>
  </si>
  <si>
    <t>25/09/20 - D - 7 - 25</t>
  </si>
  <si>
    <t>09/11/20 - D - 2 - 26</t>
  </si>
  <si>
    <t>09/11/20 - D - 2 - 25</t>
  </si>
  <si>
    <t>08/09/20 - D - 2 - 26</t>
  </si>
  <si>
    <t>08/09/20 - D - 2 - 25</t>
  </si>
  <si>
    <t>07/12/20 - D - 2 - 26</t>
  </si>
  <si>
    <t>07/12/20 - D - 2 - 25</t>
  </si>
  <si>
    <t>02/10/20 - D - 2 - 26</t>
  </si>
  <si>
    <t>02/10/20 - D - 2 - 25</t>
  </si>
  <si>
    <t>8251 0000 0000 0000 1415</t>
  </si>
  <si>
    <t>29/04/20 - D - 8 - 19</t>
  </si>
  <si>
    <t>29/04/20 - D - 8 - 18</t>
  </si>
  <si>
    <t>25/09/20 - D - 7 - 19</t>
  </si>
  <si>
    <t>25/09/20 - D - 7 - 18</t>
  </si>
  <si>
    <t>09/11/20 - D - 2 - 19</t>
  </si>
  <si>
    <t>09/11/20 - D - 2 - 18</t>
  </si>
  <si>
    <t>08/09/20 - D - 2 - 19</t>
  </si>
  <si>
    <t>08/09/20 - D - 2 - 18</t>
  </si>
  <si>
    <t>07/12/20 - D - 2 - 19</t>
  </si>
  <si>
    <t>07/12/20 - D - 2 - 18</t>
  </si>
  <si>
    <t>02/10/20 - D - 2 - 19</t>
  </si>
  <si>
    <t>02/10/20 - D - 2 - 18</t>
  </si>
  <si>
    <t>8251 0000 0000 0000 1414</t>
  </si>
  <si>
    <t>29/04/20 - D - 8 - 12</t>
  </si>
  <si>
    <t>29/04/20 - D - 8 - 11</t>
  </si>
  <si>
    <t>25/09/20 - D - 7 - 12</t>
  </si>
  <si>
    <t>25/09/20 - D - 7 - 11</t>
  </si>
  <si>
    <t>09/11/20 - D - 2 - 12</t>
  </si>
  <si>
    <t>09/11/20 - D - 2 - 11</t>
  </si>
  <si>
    <t>08/09/20 - D - 2 - 12</t>
  </si>
  <si>
    <t>08/09/20 - D - 2 - 11</t>
  </si>
  <si>
    <t>07/12/20 - D - 2 - 12</t>
  </si>
  <si>
    <t>07/12/20 - D - 2 - 11</t>
  </si>
  <si>
    <t>02/10/20 - D - 2 - 12</t>
  </si>
  <si>
    <t>02/10/20 - D - 2 - 11</t>
  </si>
  <si>
    <t>8251 0000 0000 0000 1413</t>
  </si>
  <si>
    <t>29/04/20 - D - 8 - 5</t>
  </si>
  <si>
    <t>29/04/20 - D - 8 - 4</t>
  </si>
  <si>
    <t>25/09/20 - D - 7 - 5</t>
  </si>
  <si>
    <t>25/09/20 - D - 7 - 4</t>
  </si>
  <si>
    <t>09/11/20 - D - 2 - 5</t>
  </si>
  <si>
    <t>09/11/20 - D - 2 - 4</t>
  </si>
  <si>
    <t>08/09/20 - D - 2 - 5</t>
  </si>
  <si>
    <t>08/09/20 - D - 2 - 4</t>
  </si>
  <si>
    <t>07/12/20 - D - 2 - 5</t>
  </si>
  <si>
    <t>07/12/20 - D - 2 - 4</t>
  </si>
  <si>
    <t>02/10/20 - D - 2 - 5</t>
  </si>
  <si>
    <t>02/10/20 - D - 2 - 4</t>
  </si>
  <si>
    <t>8251 0000 0000 0000 1412</t>
  </si>
  <si>
    <t>8251 0000 0000 0000 1410</t>
  </si>
  <si>
    <t>8251 0000 0000 0000 1400</t>
  </si>
  <si>
    <t>31/08/20 - D - 5 - 12</t>
  </si>
  <si>
    <t>31/08/20 - D - 5 - 11</t>
  </si>
  <si>
    <t>31/07/20 - D - 8 - 12</t>
  </si>
  <si>
    <t>31/07/20 - D - 8 - 11</t>
  </si>
  <si>
    <t>31/01/20 - D - 7 - 12</t>
  </si>
  <si>
    <t>31/01/20 - D - 7 - 11</t>
  </si>
  <si>
    <t>30/11/20 - D - 6 - 12</t>
  </si>
  <si>
    <t>30/11/20 - D - 6 - 11</t>
  </si>
  <si>
    <t>30/10/20 - D - 6 - 12</t>
  </si>
  <si>
    <t>30/10/20 - D - 6 - 11</t>
  </si>
  <si>
    <t>30/09/20 - D - 10 - 12</t>
  </si>
  <si>
    <t>30/09/20 - D - 10 - 11</t>
  </si>
  <si>
    <t>30/06/20 - D - 6 - 12</t>
  </si>
  <si>
    <t>30/06/20 - D - 6 - 11</t>
  </si>
  <si>
    <t>30/04/20 - D - 7 - 12</t>
  </si>
  <si>
    <t>30/04/20 - D - 7 - 11</t>
  </si>
  <si>
    <t>30/03/20 - D - 7 - 12</t>
  </si>
  <si>
    <t>30/03/20 - D - 7 - 11</t>
  </si>
  <si>
    <t>29/12/20 - D - 14 - 12</t>
  </si>
  <si>
    <t>29/12/20 - D - 14 - 11</t>
  </si>
  <si>
    <t>29/05/20 - D - 6 - 12</t>
  </si>
  <si>
    <t>29/05/20 - D - 6 - 11</t>
  </si>
  <si>
    <t>29/02/20 - D - 6 - 12</t>
  </si>
  <si>
    <t>29/02/20 - D - 6 - 11</t>
  </si>
  <si>
    <t>21/01/20 - CH - 2 - 26</t>
  </si>
  <si>
    <t>21/01/20 - CH - 2 - 25</t>
  </si>
  <si>
    <t>21/01/20 - CH - 2 - 19</t>
  </si>
  <si>
    <t>21/01/20 - CH - 2 - 18</t>
  </si>
  <si>
    <t>21/01/20 - CH - 2 - 12</t>
  </si>
  <si>
    <t>21/01/20 - CH - 2 - 11</t>
  </si>
  <si>
    <t>21/01/20 - CH - 2 - 5</t>
  </si>
  <si>
    <t>21/01/20 - CH - 2 - 4</t>
  </si>
  <si>
    <t>20/03/20 - CH - 2 - 19</t>
  </si>
  <si>
    <t>20/03/20 - CH - 2 - 18</t>
  </si>
  <si>
    <t>15/12/20 - D - 5 - 12</t>
  </si>
  <si>
    <t>15/12/20 - D - 5 - 11</t>
  </si>
  <si>
    <t>15/11/20 - D - 5 - 12</t>
  </si>
  <si>
    <t>15/11/20 - D - 5 - 11</t>
  </si>
  <si>
    <t>15/10/20 - D - 5 - 12</t>
  </si>
  <si>
    <t>15/10/20 - D - 5 - 11</t>
  </si>
  <si>
    <t>15/09/20 - D - 5 - 12</t>
  </si>
  <si>
    <t>15/09/20 - D - 5 - 11</t>
  </si>
  <si>
    <t>15/07/20 - D - 4 - 12</t>
  </si>
  <si>
    <t>15/07/20 - D - 4 - 11</t>
  </si>
  <si>
    <t>15/05/20 - D - 3 - 12</t>
  </si>
  <si>
    <t>15/05/20 - D - 3 - 11</t>
  </si>
  <si>
    <t>15/04/20 - D - 5 - 12</t>
  </si>
  <si>
    <t>15/04/20 - D - 5 - 11</t>
  </si>
  <si>
    <t>15/02/20 - D - 2 - 12</t>
  </si>
  <si>
    <t>15/02/20 - D - 2 - 11</t>
  </si>
  <si>
    <t>15/01/20 - D - 4 - 12</t>
  </si>
  <si>
    <t>15/01/20 - D - 4 - 11</t>
  </si>
  <si>
    <t>14/08/20 - D - 4 - 12</t>
  </si>
  <si>
    <t>14/08/20 - D - 4 - 11</t>
  </si>
  <si>
    <t>14/06/20 - D - 3 - 12</t>
  </si>
  <si>
    <t>14/06/20 - D - 3 - 11</t>
  </si>
  <si>
    <t>13/03/20 - D - 2 - 12</t>
  </si>
  <si>
    <t>13/03/20 - D - 2 - 11</t>
  </si>
  <si>
    <t>10/02/20 - CH - 1 - 33</t>
  </si>
  <si>
    <t>10/02/20 - CH - 1 - 32</t>
  </si>
  <si>
    <t>10/02/20 - CH - 1 - 26</t>
  </si>
  <si>
    <t>10/02/20 - CH - 1 - 25</t>
  </si>
  <si>
    <t>8251 0000 0000 0000 1345</t>
  </si>
  <si>
    <t>8251 0000 0000 0000 1340</t>
  </si>
  <si>
    <t>18/12/20 - D - 9 - 5</t>
  </si>
  <si>
    <t>18/12/20 - D - 9 - 4</t>
  </si>
  <si>
    <t>8251 0000 0000 0000 1322</t>
  </si>
  <si>
    <t>18/12/20 - D - 8 - 5</t>
  </si>
  <si>
    <t>18/12/20 - D - 8 - 4</t>
  </si>
  <si>
    <t>06/04/20 - D - 2 - 5</t>
  </si>
  <si>
    <t>06/04/20 - D - 2 - 4</t>
  </si>
  <si>
    <t>8251 0000 0000 0000 1321</t>
  </si>
  <si>
    <t>8251 0000 0000 0000 1320</t>
  </si>
  <si>
    <t>8251 0000 0000 0000 1300</t>
  </si>
  <si>
    <t>31/08/20 - D - 5 - 5</t>
  </si>
  <si>
    <t>31/08/20 - D - 5 - 4</t>
  </si>
  <si>
    <t>31/07/20 - D - 8 - 5</t>
  </si>
  <si>
    <t>31/07/20 - D - 8 - 4</t>
  </si>
  <si>
    <t>31/01/20 - D - 7 - 5</t>
  </si>
  <si>
    <t>31/01/20 - D - 7 - 4</t>
  </si>
  <si>
    <t>30/11/20 - D - 6 - 5</t>
  </si>
  <si>
    <t>30/11/20 - D - 6 - 4</t>
  </si>
  <si>
    <t>30/10/20 - D - 6 - 5</t>
  </si>
  <si>
    <t>30/10/20 - D - 6 - 4</t>
  </si>
  <si>
    <t>30/09/20 - D - 10 - 5</t>
  </si>
  <si>
    <t>30/09/20 - D - 10 - 4</t>
  </si>
  <si>
    <t>30/06/20 - D - 6 - 5</t>
  </si>
  <si>
    <t>30/06/20 - D - 6 - 4</t>
  </si>
  <si>
    <t>30/04/20 - D - 7 - 5</t>
  </si>
  <si>
    <t>30/04/20 - D - 7 - 4</t>
  </si>
  <si>
    <t>30/03/20 - D - 7 - 5</t>
  </si>
  <si>
    <t>30/03/20 - D - 7 - 4</t>
  </si>
  <si>
    <t>29/12/20 - D - 14 - 5</t>
  </si>
  <si>
    <t>29/12/20 - D - 14 - 4</t>
  </si>
  <si>
    <t>29/05/20 - D - 6 - 5</t>
  </si>
  <si>
    <t>29/05/20 - D - 6 - 4</t>
  </si>
  <si>
    <t>29/02/20 - D - 6 - 5</t>
  </si>
  <si>
    <t>29/02/20 - D - 6 - 4</t>
  </si>
  <si>
    <t>15/12/20 - D - 5 - 5</t>
  </si>
  <si>
    <t>15/12/20 - D - 5 - 4</t>
  </si>
  <si>
    <t>15/11/20 - D - 5 - 5</t>
  </si>
  <si>
    <t>15/11/20 - D - 5 - 4</t>
  </si>
  <si>
    <t>15/10/20 - D - 5 - 5</t>
  </si>
  <si>
    <t>15/10/20 - D - 5 - 4</t>
  </si>
  <si>
    <t>15/09/20 - D - 5 - 5</t>
  </si>
  <si>
    <t>15/09/20 - D - 5 - 4</t>
  </si>
  <si>
    <t>15/07/20 - D - 4 - 5</t>
  </si>
  <si>
    <t>15/07/20 - D - 4 - 4</t>
  </si>
  <si>
    <t>15/05/20 - D - 3 - 5</t>
  </si>
  <si>
    <t>15/05/20 - D - 3 - 4</t>
  </si>
  <si>
    <t>15/04/20 - D - 5 - 5</t>
  </si>
  <si>
    <t>15/04/20 - D - 5 - 4</t>
  </si>
  <si>
    <t>15/02/20 - D - 2 - 5</t>
  </si>
  <si>
    <t>15/02/20 - D - 2 - 4</t>
  </si>
  <si>
    <t>15/01/20 - D - 4 - 5</t>
  </si>
  <si>
    <t>15/01/20 - D - 4 - 4</t>
  </si>
  <si>
    <t>14/08/20 - D - 4 - 5</t>
  </si>
  <si>
    <t>14/08/20 - D - 4 - 4</t>
  </si>
  <si>
    <t>14/06/20 - D - 3 - 5</t>
  </si>
  <si>
    <t>14/06/20 - D - 3 - 4</t>
  </si>
  <si>
    <t>13/03/20 - D - 2 - 5</t>
  </si>
  <si>
    <t>13/03/20 - D - 2 - 4</t>
  </si>
  <si>
    <t>8251 0000 0000 0000 1131</t>
  </si>
  <si>
    <t>8251 0000 0000 0000 1130</t>
  </si>
  <si>
    <t>8251 0000 0000 0000 1100</t>
  </si>
  <si>
    <t>8251 0000 0000 0000 1000</t>
  </si>
  <si>
    <t>Presupuesto de Egresos Devengado de Gastos de Funcionamiento</t>
  </si>
  <si>
    <t>PRESUPUESTO DE EGRESOS DEVENGADO</t>
  </si>
  <si>
    <t>31/12/20 - D - 15 - 6</t>
  </si>
  <si>
    <t>31/12/20 - D - 15 - 5</t>
  </si>
  <si>
    <t>31/10/20 - D - 7 - 6</t>
  </si>
  <si>
    <t>31/10/20 - D - 7 - 5</t>
  </si>
  <si>
    <t>31/08/20 - D - 6 - 6</t>
  </si>
  <si>
    <t>31/08/20 - D - 6 - 5</t>
  </si>
  <si>
    <t>31/07/20 - D - 9 - 6</t>
  </si>
  <si>
    <t>31/07/20 - D - 9 - 5</t>
  </si>
  <si>
    <t>31/05/20 - D - 7 - 6</t>
  </si>
  <si>
    <t>31/05/20 - D - 7 - 5</t>
  </si>
  <si>
    <t>31/03/20 - D - 8 - 6</t>
  </si>
  <si>
    <t>31/03/20 - D - 8 - 5</t>
  </si>
  <si>
    <t>31/01/20 - D - 8 - 6</t>
  </si>
  <si>
    <t>31/01/20 - D - 8 - 5</t>
  </si>
  <si>
    <t>30/11/20 - D - 7 - 6</t>
  </si>
  <si>
    <t>30/11/20 - D - 7 - 5</t>
  </si>
  <si>
    <t>30/09/20 - D - 11 - 6</t>
  </si>
  <si>
    <t>30/09/20 - D - 11 - 5</t>
  </si>
  <si>
    <t>30/06/20 - D - 7 - 6</t>
  </si>
  <si>
    <t>30/06/20 - D - 7 - 5</t>
  </si>
  <si>
    <t>30/04/20 - D - 9 - 6</t>
  </si>
  <si>
    <t>30/04/20 - D - 9 - 5</t>
  </si>
  <si>
    <t>29/02/20 - D - 7 - 6</t>
  </si>
  <si>
    <t>29/02/20 - D - 7 - 5</t>
  </si>
  <si>
    <t>8246 0000 0000 0000 5111</t>
  </si>
  <si>
    <t>8246 0000 0000 0000 5110</t>
  </si>
  <si>
    <t>8246 0000 0000 0000 5100</t>
  </si>
  <si>
    <t>8246 0000 0000 0000 5000</t>
  </si>
  <si>
    <t>Presupuesto de Egresos Comprometido de Bienes Muebles, Inmuebles e Intangibles</t>
  </si>
  <si>
    <t>18/02/20 - D - 3 - 7</t>
  </si>
  <si>
    <t>18/02/20 - D - 3 - 6</t>
  </si>
  <si>
    <t>13/03/20 - D - 3 - 7</t>
  </si>
  <si>
    <t>13/03/20 - D - 3 - 6</t>
  </si>
  <si>
    <t>13/01/20 - D - 1 - 7</t>
  </si>
  <si>
    <t>13/01/20 - D - 1 - 6</t>
  </si>
  <si>
    <t>11/08/20 - D - 2 - 7</t>
  </si>
  <si>
    <t>11/08/20 - D - 2 - 6</t>
  </si>
  <si>
    <t>11/06/20 - D - 2 - 7</t>
  </si>
  <si>
    <t>11/06/20 - D - 2 - 6</t>
  </si>
  <si>
    <t>10/12/20 - D - 4 - 7</t>
  </si>
  <si>
    <t>10/12/20 - D - 4 - 6</t>
  </si>
  <si>
    <t>10/11/20 - D - 3 - 7</t>
  </si>
  <si>
    <t>10/11/20 - D - 3 - 6</t>
  </si>
  <si>
    <t>10/07/20 - D - 2 - 7</t>
  </si>
  <si>
    <t>10/07/20 - D - 2 - 6</t>
  </si>
  <si>
    <t>09/09/20 - D - 4 - 7</t>
  </si>
  <si>
    <t>09/09/20 - D - 4 - 6</t>
  </si>
  <si>
    <t>08/05/20 - D - 2 - 7</t>
  </si>
  <si>
    <t>08/05/20 - D - 2 - 6</t>
  </si>
  <si>
    <t>06/04/20 - D - 4 - 7</t>
  </si>
  <si>
    <t>06/04/20 - D - 4 - 6</t>
  </si>
  <si>
    <t>02/10/20 - D - 3 - 7</t>
  </si>
  <si>
    <t>02/10/20 - D - 3 - 6</t>
  </si>
  <si>
    <t>8241 0000 0000 0000 3982</t>
  </si>
  <si>
    <t>8241 0000 0000 0000 3980</t>
  </si>
  <si>
    <t>8241 0000 0000 0000 3900</t>
  </si>
  <si>
    <t>30/01/20 - D - 5 - 7</t>
  </si>
  <si>
    <t>30/01/20 - D - 5 - 6</t>
  </si>
  <si>
    <t>8241 0000 0000 0000 3451</t>
  </si>
  <si>
    <t>8241 0000 0000 0000 3450</t>
  </si>
  <si>
    <t>8241 0000 0000 0000 3400</t>
  </si>
  <si>
    <t>30/07/20 - D - 7 - 7</t>
  </si>
  <si>
    <t>30/07/20 - D - 7 - 6</t>
  </si>
  <si>
    <t>24/12/20 - D - 10 - 7</t>
  </si>
  <si>
    <t>24/12/20 - D - 10 - 6</t>
  </si>
  <si>
    <t>8241 0000 0000 0000 3331</t>
  </si>
  <si>
    <t>8241 0000 0000 0000 3330</t>
  </si>
  <si>
    <t>8241 0000 0000 0000 3300</t>
  </si>
  <si>
    <t>24/09/20 - D - 6 - 7</t>
  </si>
  <si>
    <t>24/09/20 - D - 6 - 6</t>
  </si>
  <si>
    <t>23/11/20 - CH - 1 - 7</t>
  </si>
  <si>
    <t>23/11/20 - CH - 1 - 6</t>
  </si>
  <si>
    <t>21/01/20 - CH - 1 - 7</t>
  </si>
  <si>
    <t>21/01/20 - CH - 1 - 6</t>
  </si>
  <si>
    <t>20/03/20 - CH - 1 - 7</t>
  </si>
  <si>
    <t>20/03/20 - CH - 1 - 6</t>
  </si>
  <si>
    <t>8241 0000 0000 0000 3141</t>
  </si>
  <si>
    <t>8241 0000 0000 0000 3140</t>
  </si>
  <si>
    <t>30/01/20 - D - 6 - 7</t>
  </si>
  <si>
    <t>30/01/20 - D - 6 - 6</t>
  </si>
  <si>
    <t>29/09/20 - D - 9 - 7</t>
  </si>
  <si>
    <t>29/09/20 - D - 9 - 6</t>
  </si>
  <si>
    <t>29/05/20 - D - 5 - 7</t>
  </si>
  <si>
    <t>29/05/20 - D - 5 - 6</t>
  </si>
  <si>
    <t>23/07/20 - D - 6 - 7</t>
  </si>
  <si>
    <t>23/07/20 - D - 6 - 6</t>
  </si>
  <si>
    <t>17/06/20 - D - 4 - 7</t>
  </si>
  <si>
    <t>17/06/20 - D - 4 - 6</t>
  </si>
  <si>
    <t>07/12/20 - D - 3 - 7</t>
  </si>
  <si>
    <t>07/12/20 - D - 3 - 6</t>
  </si>
  <si>
    <t>06/04/20 - D - 3 - 7</t>
  </si>
  <si>
    <t>06/04/20 - D - 3 - 6</t>
  </si>
  <si>
    <t>8241 0000 0000 0000 3111</t>
  </si>
  <si>
    <t>8241 0000 0000 0000 3110</t>
  </si>
  <si>
    <t>8241 0000 0000 0000 3100</t>
  </si>
  <si>
    <t>8241 0000 0000 0000 3000</t>
  </si>
  <si>
    <t>24/12/20 - D - 11 - 7</t>
  </si>
  <si>
    <t>24/12/20 - D - 11 - 6</t>
  </si>
  <si>
    <t>24/09/20 - CH - 1 - 14</t>
  </si>
  <si>
    <t>24/09/20 - CH - 1 - 13</t>
  </si>
  <si>
    <t>20/03/20 - CH - 2 - 14</t>
  </si>
  <si>
    <t>20/03/20 - CH - 2 - 13</t>
  </si>
  <si>
    <t>14/12/20 - CH - 1 - 42</t>
  </si>
  <si>
    <t>14/12/20 - CH - 1 - 41</t>
  </si>
  <si>
    <t>14/12/20 - CH - 1 - 7</t>
  </si>
  <si>
    <t>14/12/20 - CH - 1 - 6</t>
  </si>
  <si>
    <t>10/02/20 - CH - 1 - 21</t>
  </si>
  <si>
    <t>10/02/20 - CH - 1 - 20</t>
  </si>
  <si>
    <t>8241 0000 0000 0000 2992</t>
  </si>
  <si>
    <t>8241 0000 0000 0000 2990</t>
  </si>
  <si>
    <t>14/12/20 - CH - 1 - 28</t>
  </si>
  <si>
    <t>14/12/20 - CH - 1 - 27</t>
  </si>
  <si>
    <t>8241 0000 0000 0000 2921</t>
  </si>
  <si>
    <t>8241 0000 0000 0000 2920</t>
  </si>
  <si>
    <t>8241 0000 0000 0000 2900</t>
  </si>
  <si>
    <t>29/12/20 - D - 13 - 7</t>
  </si>
  <si>
    <t>29/12/20 - D - 13 - 6</t>
  </si>
  <si>
    <t>20/07/20 - D - 5 - 7</t>
  </si>
  <si>
    <t>20/07/20 - D - 5 - 6</t>
  </si>
  <si>
    <t>20/03/20 - CH - 2 - 7</t>
  </si>
  <si>
    <t>20/03/20 - CH - 2 - 6</t>
  </si>
  <si>
    <t>19/02/20 - D - 5 - 7</t>
  </si>
  <si>
    <t>19/02/20 - D - 5 - 6</t>
  </si>
  <si>
    <t>18/03/20 - D - 5 - 7</t>
  </si>
  <si>
    <t>18/03/20 - D - 5 - 6</t>
  </si>
  <si>
    <t>10/02/20 - CH - 1 - 14</t>
  </si>
  <si>
    <t>10/02/20 - CH - 1 - 13</t>
  </si>
  <si>
    <t>8241 0000 0000 0000 2731</t>
  </si>
  <si>
    <t>8241 0000 0000 0000 2730</t>
  </si>
  <si>
    <t>8241 0000 0000 0000 2700</t>
  </si>
  <si>
    <t>29/09/20 - D - 8 - 7</t>
  </si>
  <si>
    <t>29/09/20 - D - 8 - 6</t>
  </si>
  <si>
    <t>24/12/20 - D - 12 - 7</t>
  </si>
  <si>
    <t>24/12/20 - D - 12 - 6</t>
  </si>
  <si>
    <t>8241 0000 0000 0000 2611</t>
  </si>
  <si>
    <t>8241 0000 0000 0000 2610</t>
  </si>
  <si>
    <t>8241 0000 0000 0000 2600</t>
  </si>
  <si>
    <t>15/12/20 - D - 6 - 7</t>
  </si>
  <si>
    <t>15/12/20 - D - 6 - 6</t>
  </si>
  <si>
    <t>8241 0000 0000 0000 2231</t>
  </si>
  <si>
    <t>8241 0000 0000 0000 2230</t>
  </si>
  <si>
    <t>16/12/20 - CH - 4 - 7</t>
  </si>
  <si>
    <t>16/12/20 - CH - 4 - 6</t>
  </si>
  <si>
    <t>10/02/20 - CH - 1 - 7</t>
  </si>
  <si>
    <t>10/02/20 - CH - 1 - 6</t>
  </si>
  <si>
    <t>8241 0000 0000 0000 2211</t>
  </si>
  <si>
    <t>8241 0000 0000 0000 2210</t>
  </si>
  <si>
    <t>8241 0000 0000 0000 2200</t>
  </si>
  <si>
    <t>23/07/20 - CH - 1 - 14</t>
  </si>
  <si>
    <t>23/07/20 - CH - 1 - 13</t>
  </si>
  <si>
    <t>14/12/20 - CH - 1 - 14</t>
  </si>
  <si>
    <t>14/12/20 - CH - 1 - 13</t>
  </si>
  <si>
    <t>8241 0000 0000 0000 2161</t>
  </si>
  <si>
    <t>8241 0000 0000 0000 2160</t>
  </si>
  <si>
    <t>23/07/20 - CH - 1 - 7</t>
  </si>
  <si>
    <t>23/07/20 - CH - 1 - 6</t>
  </si>
  <si>
    <t>8241 0000 0000 0000 2141</t>
  </si>
  <si>
    <t>8241 0000 0000 0000 2140</t>
  </si>
  <si>
    <t>24/09/20 - CH - 1 - 7</t>
  </si>
  <si>
    <t>24/09/20 - CH - 1 - 6</t>
  </si>
  <si>
    <t>14/12/20 - CH - 1 - 21</t>
  </si>
  <si>
    <t>14/12/20 - CH - 1 - 20</t>
  </si>
  <si>
    <t>8241 0000 0000 0000 2121</t>
  </si>
  <si>
    <t>8241 0000 0000 0000 2120</t>
  </si>
  <si>
    <t>24/03/20 - D - 6 - 7</t>
  </si>
  <si>
    <t>24/03/20 - D - 6 - 6</t>
  </si>
  <si>
    <t>23/07/20 - CH - 1 - 21</t>
  </si>
  <si>
    <t>23/07/20 - CH - 1 - 20</t>
  </si>
  <si>
    <t>14/12/20 - CH - 1 - 35</t>
  </si>
  <si>
    <t>14/12/20 - CH - 1 - 34</t>
  </si>
  <si>
    <t>8241 0000 0000 0000 2111</t>
  </si>
  <si>
    <t>8241 0000 0000 0000 2110</t>
  </si>
  <si>
    <t>8241 0000 0000 0000 2100</t>
  </si>
  <si>
    <t>8241 0000 0000 0000 2000</t>
  </si>
  <si>
    <t>29/04/20 - D - 8 - 35</t>
  </si>
  <si>
    <t>29/04/20 - D - 8 - 34</t>
  </si>
  <si>
    <t>25/09/20 - D - 7 - 35</t>
  </si>
  <si>
    <t>25/09/20 - D - 7 - 34</t>
  </si>
  <si>
    <t>09/11/20 - D - 2 - 35</t>
  </si>
  <si>
    <t>09/11/20 - D - 2 - 34</t>
  </si>
  <si>
    <t>08/09/20 - D - 2 - 35</t>
  </si>
  <si>
    <t>08/09/20 - D - 2 - 34</t>
  </si>
  <si>
    <t>07/12/20 - D - 2 - 35</t>
  </si>
  <si>
    <t>07/12/20 - D - 2 - 34</t>
  </si>
  <si>
    <t>02/10/20 - D - 2 - 35</t>
  </si>
  <si>
    <t>02/10/20 - D - 2 - 34</t>
  </si>
  <si>
    <t>8241 0000 0000 0000 1416</t>
  </si>
  <si>
    <t>29/04/20 - D - 8 - 28</t>
  </si>
  <si>
    <t>29/04/20 - D - 8 - 27</t>
  </si>
  <si>
    <t>25/09/20 - D - 7 - 28</t>
  </si>
  <si>
    <t>25/09/20 - D - 7 - 27</t>
  </si>
  <si>
    <t>09/11/20 - D - 2 - 28</t>
  </si>
  <si>
    <t>09/11/20 - D - 2 - 27</t>
  </si>
  <si>
    <t>08/09/20 - D - 2 - 28</t>
  </si>
  <si>
    <t>08/09/20 - D - 2 - 27</t>
  </si>
  <si>
    <t>07/12/20 - D - 2 - 28</t>
  </si>
  <si>
    <t>07/12/20 - D - 2 - 27</t>
  </si>
  <si>
    <t>02/10/20 - D - 2 - 28</t>
  </si>
  <si>
    <t>02/10/20 - D - 2 - 27</t>
  </si>
  <si>
    <t>8241 0000 0000 0000 1415</t>
  </si>
  <si>
    <t>29/04/20 - D - 8 - 21</t>
  </si>
  <si>
    <t>29/04/20 - D - 8 - 20</t>
  </si>
  <si>
    <t>25/09/20 - D - 7 - 21</t>
  </si>
  <si>
    <t>25/09/20 - D - 7 - 20</t>
  </si>
  <si>
    <t>09/11/20 - D - 2 - 21</t>
  </si>
  <si>
    <t>09/11/20 - D - 2 - 20</t>
  </si>
  <si>
    <t>08/09/20 - D - 2 - 21</t>
  </si>
  <si>
    <t>08/09/20 - D - 2 - 20</t>
  </si>
  <si>
    <t>07/12/20 - D - 2 - 21</t>
  </si>
  <si>
    <t>07/12/20 - D - 2 - 20</t>
  </si>
  <si>
    <t>02/10/20 - D - 2 - 21</t>
  </si>
  <si>
    <t>02/10/20 - D - 2 - 20</t>
  </si>
  <si>
    <t>8241 0000 0000 0000 1414</t>
  </si>
  <si>
    <t>29/04/20 - D - 8 - 14</t>
  </si>
  <si>
    <t>29/04/20 - D - 8 - 13</t>
  </si>
  <si>
    <t>25/09/20 - D - 7 - 14</t>
  </si>
  <si>
    <t>25/09/20 - D - 7 - 13</t>
  </si>
  <si>
    <t>09/11/20 - D - 2 - 14</t>
  </si>
  <si>
    <t>09/11/20 - D - 2 - 13</t>
  </si>
  <si>
    <t>08/09/20 - D - 2 - 14</t>
  </si>
  <si>
    <t>08/09/20 - D - 2 - 13</t>
  </si>
  <si>
    <t>07/12/20 - D - 2 - 14</t>
  </si>
  <si>
    <t>07/12/20 - D - 2 - 13</t>
  </si>
  <si>
    <t>02/10/20 - D - 2 - 14</t>
  </si>
  <si>
    <t>02/10/20 - D - 2 - 13</t>
  </si>
  <si>
    <t>8241 0000 0000 0000 1413</t>
  </si>
  <si>
    <t>29/04/20 - D - 8 - 7</t>
  </si>
  <si>
    <t>29/04/20 - D - 8 - 6</t>
  </si>
  <si>
    <t>25/09/20 - D - 7 - 7</t>
  </si>
  <si>
    <t>25/09/20 - D - 7 - 6</t>
  </si>
  <si>
    <t>09/11/20 - D - 2 - 7</t>
  </si>
  <si>
    <t>09/11/20 - D - 2 - 6</t>
  </si>
  <si>
    <t>08/09/20 - D - 2 - 7</t>
  </si>
  <si>
    <t>08/09/20 - D - 2 - 6</t>
  </si>
  <si>
    <t>07/12/20 - D - 2 - 7</t>
  </si>
  <si>
    <t>07/12/20 - D - 2 - 6</t>
  </si>
  <si>
    <t>02/10/20 - D - 2 - 7</t>
  </si>
  <si>
    <t>02/10/20 - D - 2 - 6</t>
  </si>
  <si>
    <t>8241 0000 0000 0000 1412</t>
  </si>
  <si>
    <t>8241 0000 0000 0000 1410</t>
  </si>
  <si>
    <t>8241 0000 0000 0000 1400</t>
  </si>
  <si>
    <t>31/08/20 - D - 5 - 14</t>
  </si>
  <si>
    <t>31/08/20 - D - 5 - 13</t>
  </si>
  <si>
    <t>31/07/20 - D - 8 - 14</t>
  </si>
  <si>
    <t>31/07/20 - D - 8 - 13</t>
  </si>
  <si>
    <t>31/01/20 - D - 7 - 14</t>
  </si>
  <si>
    <t>31/01/20 - D - 7 - 13</t>
  </si>
  <si>
    <t>30/11/20 - D - 6 - 14</t>
  </si>
  <si>
    <t>30/11/20 - D - 6 - 13</t>
  </si>
  <si>
    <t>30/10/20 - D - 6 - 14</t>
  </si>
  <si>
    <t>30/10/20 - D - 6 - 13</t>
  </si>
  <si>
    <t>30/09/20 - D - 10 - 14</t>
  </si>
  <si>
    <t>30/09/20 - D - 10 - 13</t>
  </si>
  <si>
    <t>30/06/20 - D - 6 - 14</t>
  </si>
  <si>
    <t>30/06/20 - D - 6 - 13</t>
  </si>
  <si>
    <t>30/04/20 - D - 7 - 14</t>
  </si>
  <si>
    <t>30/04/20 - D - 7 - 13</t>
  </si>
  <si>
    <t>30/03/20 - D - 7 - 14</t>
  </si>
  <si>
    <t>30/03/20 - D - 7 - 13</t>
  </si>
  <si>
    <t>29/12/20 - D - 14 - 14</t>
  </si>
  <si>
    <t>29/12/20 - D - 14 - 13</t>
  </si>
  <si>
    <t>29/05/20 - D - 6 - 14</t>
  </si>
  <si>
    <t>29/05/20 - D - 6 - 13</t>
  </si>
  <si>
    <t>29/02/20 - D - 6 - 14</t>
  </si>
  <si>
    <t>29/02/20 - D - 6 - 13</t>
  </si>
  <si>
    <t>21/01/20 - CH - 2 - 28</t>
  </si>
  <si>
    <t>21/01/20 - CH - 2 - 27</t>
  </si>
  <si>
    <t>21/01/20 - CH - 2 - 21</t>
  </si>
  <si>
    <t>21/01/20 - CH - 2 - 20</t>
  </si>
  <si>
    <t>21/01/20 - CH - 2 - 14</t>
  </si>
  <si>
    <t>21/01/20 - CH - 2 - 13</t>
  </si>
  <si>
    <t>21/01/20 - CH - 2 - 7</t>
  </si>
  <si>
    <t>21/01/20 - CH - 2 - 6</t>
  </si>
  <si>
    <t>20/03/20 - CH - 2 - 21</t>
  </si>
  <si>
    <t>20/03/20 - CH - 2 - 20</t>
  </si>
  <si>
    <t>15/12/20 - D - 5 - 14</t>
  </si>
  <si>
    <t>15/12/20 - D - 5 - 13</t>
  </si>
  <si>
    <t>15/11/20 - D - 5 - 14</t>
  </si>
  <si>
    <t>15/11/20 - D - 5 - 13</t>
  </si>
  <si>
    <t>15/10/20 - D - 5 - 14</t>
  </si>
  <si>
    <t>15/10/20 - D - 5 - 13</t>
  </si>
  <si>
    <t>15/09/20 - D - 5 - 14</t>
  </si>
  <si>
    <t>15/09/20 - D - 5 - 13</t>
  </si>
  <si>
    <t>15/07/20 - D - 4 - 14</t>
  </si>
  <si>
    <t>15/07/20 - D - 4 - 13</t>
  </si>
  <si>
    <t>15/05/20 - D - 3 - 14</t>
  </si>
  <si>
    <t>15/05/20 - D - 3 - 13</t>
  </si>
  <si>
    <t>15/04/20 - D - 5 - 14</t>
  </si>
  <si>
    <t>15/04/20 - D - 5 - 13</t>
  </si>
  <si>
    <t>15/02/20 - D - 2 - 14</t>
  </si>
  <si>
    <t>15/02/20 - D - 2 - 13</t>
  </si>
  <si>
    <t>15/01/20 - D - 4 - 14</t>
  </si>
  <si>
    <t>15/01/20 - D - 4 - 13</t>
  </si>
  <si>
    <t>14/08/20 - D - 4 - 14</t>
  </si>
  <si>
    <t>14/08/20 - D - 4 - 13</t>
  </si>
  <si>
    <t>14/06/20 - D - 3 - 14</t>
  </si>
  <si>
    <t>14/06/20 - D - 3 - 13</t>
  </si>
  <si>
    <t>13/03/20 - D - 2 - 14</t>
  </si>
  <si>
    <t>13/03/20 - D - 2 - 13</t>
  </si>
  <si>
    <t>10/02/20 - CH - 1 - 35</t>
  </si>
  <si>
    <t>10/02/20 - CH - 1 - 34</t>
  </si>
  <si>
    <t>10/02/20 - CH - 1 - 28</t>
  </si>
  <si>
    <t>10/02/20 - CH - 1 - 27</t>
  </si>
  <si>
    <t>8241 0000 0000 0000 1345</t>
  </si>
  <si>
    <t>8241 0000 0000 0000 1340</t>
  </si>
  <si>
    <t>18/12/20 - D - 9 - 7</t>
  </si>
  <si>
    <t>18/12/20 - D - 9 - 6</t>
  </si>
  <si>
    <t>8241 0000 0000 0000 1322</t>
  </si>
  <si>
    <t>18/12/20 - D - 8 - 7</t>
  </si>
  <si>
    <t>18/12/20 - D - 8 - 6</t>
  </si>
  <si>
    <t>06/04/20 - D - 2 - 7</t>
  </si>
  <si>
    <t>06/04/20 - D - 2 - 6</t>
  </si>
  <si>
    <t>8241 0000 0000 0000 1321</t>
  </si>
  <si>
    <t>8241 0000 0000 0000 1320</t>
  </si>
  <si>
    <t>8241 0000 0000 0000 1300</t>
  </si>
  <si>
    <t>31/08/20 - D - 5 - 7</t>
  </si>
  <si>
    <t>31/08/20 - D - 5 - 6</t>
  </si>
  <si>
    <t>31/07/20 - D - 8 - 7</t>
  </si>
  <si>
    <t>31/07/20 - D - 8 - 6</t>
  </si>
  <si>
    <t>31/01/20 - D - 7 - 7</t>
  </si>
  <si>
    <t>31/01/20 - D - 7 - 6</t>
  </si>
  <si>
    <t>30/11/20 - D - 6 - 7</t>
  </si>
  <si>
    <t>30/11/20 - D - 6 - 6</t>
  </si>
  <si>
    <t>30/10/20 - D - 6 - 7</t>
  </si>
  <si>
    <t>30/10/20 - D - 6 - 6</t>
  </si>
  <si>
    <t>30/09/20 - D - 10 - 7</t>
  </si>
  <si>
    <t>30/09/20 - D - 10 - 6</t>
  </si>
  <si>
    <t>30/06/20 - D - 6 - 7</t>
  </si>
  <si>
    <t>30/06/20 - D - 6 - 6</t>
  </si>
  <si>
    <t>30/04/20 - D - 7 - 7</t>
  </si>
  <si>
    <t>30/04/20 - D - 7 - 6</t>
  </si>
  <si>
    <t>30/03/20 - D - 7 - 7</t>
  </si>
  <si>
    <t>30/03/20 - D - 7 - 6</t>
  </si>
  <si>
    <t>29/12/20 - D - 14 - 7</t>
  </si>
  <si>
    <t>29/12/20 - D - 14 - 6</t>
  </si>
  <si>
    <t>29/05/20 - D - 6 - 7</t>
  </si>
  <si>
    <t>29/05/20 - D - 6 - 6</t>
  </si>
  <si>
    <t>29/02/20 - D - 6 - 7</t>
  </si>
  <si>
    <t>29/02/20 - D - 6 - 6</t>
  </si>
  <si>
    <t>15/12/20 - D - 5 - 7</t>
  </si>
  <si>
    <t>15/12/20 - D - 5 - 6</t>
  </si>
  <si>
    <t>15/11/20 - D - 5 - 7</t>
  </si>
  <si>
    <t>15/11/20 - D - 5 - 6</t>
  </si>
  <si>
    <t>15/10/20 - D - 5 - 7</t>
  </si>
  <si>
    <t>15/10/20 - D - 5 - 6</t>
  </si>
  <si>
    <t>15/09/20 - D - 5 - 7</t>
  </si>
  <si>
    <t>15/09/20 - D - 5 - 6</t>
  </si>
  <si>
    <t>15/07/20 - D - 4 - 7</t>
  </si>
  <si>
    <t>15/07/20 - D - 4 - 6</t>
  </si>
  <si>
    <t>15/05/20 - D - 3 - 7</t>
  </si>
  <si>
    <t>15/05/20 - D - 3 - 6</t>
  </si>
  <si>
    <t>15/04/20 - D - 5 - 7</t>
  </si>
  <si>
    <t>15/04/20 - D - 5 - 6</t>
  </si>
  <si>
    <t>15/02/20 - D - 2 - 7</t>
  </si>
  <si>
    <t>15/02/20 - D - 2 - 6</t>
  </si>
  <si>
    <t>15/01/20 - D - 4 - 7</t>
  </si>
  <si>
    <t>15/01/20 - D - 4 - 6</t>
  </si>
  <si>
    <t>14/08/20 - D - 4 - 7</t>
  </si>
  <si>
    <t>14/08/20 - D - 4 - 6</t>
  </si>
  <si>
    <t>14/06/20 - D - 3 - 7</t>
  </si>
  <si>
    <t>14/06/20 - D - 3 - 6</t>
  </si>
  <si>
    <t>13/03/20 - D - 2 - 7</t>
  </si>
  <si>
    <t>13/03/20 - D - 2 - 6</t>
  </si>
  <si>
    <t>8241 0000 0000 0000 1131</t>
  </si>
  <si>
    <t>8241 0000 0000 0000 1130</t>
  </si>
  <si>
    <t>8241 0000 0000 0000 1100</t>
  </si>
  <si>
    <t>8241 0000 0000 0000 1000</t>
  </si>
  <si>
    <t>Presupuesto de Egresos Comprometido de Gastos de Funcionamiento</t>
  </si>
  <si>
    <t>PRESUPUESTO DE EGRESOS COMPROMETIDO</t>
  </si>
  <si>
    <t>31/12/20 - D - 15 - 7</t>
  </si>
  <si>
    <t>31/10/20 - D - 7 - 7</t>
  </si>
  <si>
    <t>31/08/20 - D - 6 - 7</t>
  </si>
  <si>
    <t>31/07/20 - D - 9 - 7</t>
  </si>
  <si>
    <t>31/05/20 - D - 7 - 7</t>
  </si>
  <si>
    <t>31/03/20 - D - 8 - 7</t>
  </si>
  <si>
    <t>31/01/20 - D - 8 - 7</t>
  </si>
  <si>
    <t>30/11/20 - D - 7 - 7</t>
  </si>
  <si>
    <t>30/09/20 - D - 11 - 7</t>
  </si>
  <si>
    <t>30/06/20 - D - 7 - 7</t>
  </si>
  <si>
    <t>30/04/20 - D - 9 - 7</t>
  </si>
  <si>
    <t>29/02/20 - D - 7 - 7</t>
  </si>
  <si>
    <t>8226 0000 0000 0000 5111</t>
  </si>
  <si>
    <t>8226 0000 0000 0000 5110</t>
  </si>
  <si>
    <t>8226 0000 0000 0000 5100</t>
  </si>
  <si>
    <t>8226 0000 0000 0000 5000</t>
  </si>
  <si>
    <t>Presupuesto de Egresos por Ejercer de Bienes Muebles, Inmuebles e Intangibles</t>
  </si>
  <si>
    <t>Inscripciones y arbitrajes</t>
  </si>
  <si>
    <t>8221 0000 0000 0000 3994</t>
  </si>
  <si>
    <t>Otros servicios generales</t>
  </si>
  <si>
    <t>8221 0000 0000 0000 3990</t>
  </si>
  <si>
    <t>18/02/20 - D - 3 - 8</t>
  </si>
  <si>
    <t>13/03/20 - D - 3 - 8</t>
  </si>
  <si>
    <t>13/01/20 - D - 1 - 8</t>
  </si>
  <si>
    <t>11/08/20 - D - 2 - 8</t>
  </si>
  <si>
    <t>11/06/20 - D - 2 - 8</t>
  </si>
  <si>
    <t>10/12/20 - D - 4 - 8</t>
  </si>
  <si>
    <t>10/11/20 - D - 3 - 8</t>
  </si>
  <si>
    <t>10/07/20 - D - 2 - 8</t>
  </si>
  <si>
    <t>09/09/20 - D - 4 - 8</t>
  </si>
  <si>
    <t>08/05/20 - D - 2 - 8</t>
  </si>
  <si>
    <t>06/04/20 - D - 4 - 8</t>
  </si>
  <si>
    <t>02/10/20 - D - 3 - 8</t>
  </si>
  <si>
    <t>8221 0000 0000 0000 3982</t>
  </si>
  <si>
    <t>8221 0000 0000 0000 3980</t>
  </si>
  <si>
    <t>8221 0000 0000 0000 3900</t>
  </si>
  <si>
    <t>Espectáculos cívicos y culturales</t>
  </si>
  <si>
    <t>8221 0000 0000 0000 3822</t>
  </si>
  <si>
    <t>AJUSTES PRESUPUESTALES 2020</t>
  </si>
  <si>
    <t>31/12/20 - D - 16 - 2</t>
  </si>
  <si>
    <t>Gastos de ceremonias oficiales y de orden social</t>
  </si>
  <si>
    <t>8221 0000 0000 0000 3821</t>
  </si>
  <si>
    <t>Gastos de orden social y cultural</t>
  </si>
  <si>
    <t>8221 0000 0000 0000 3820</t>
  </si>
  <si>
    <t>SERVICIOS OFICIALES</t>
  </si>
  <si>
    <t>8221 0000 0000 0000 3800</t>
  </si>
  <si>
    <t>Gastos de traslado por vía terrestre</t>
  </si>
  <si>
    <t>8221 0000 0000 0000 3721</t>
  </si>
  <si>
    <t>Pasajes terrestres</t>
  </si>
  <si>
    <t>8221 0000 0000 0000 3720</t>
  </si>
  <si>
    <t>SERVICIOS DE TRASLADO Y VIÁTICOS</t>
  </si>
  <si>
    <t>8221 0000 0000 0000 3700</t>
  </si>
  <si>
    <t>Reparación y mantenimiento de vehículos terrestres, aéreos y lacustres</t>
  </si>
  <si>
    <t>8221 0000 0000 0000 3551</t>
  </si>
  <si>
    <t>Reparación y mantenimiento de equipo de transporte</t>
  </si>
  <si>
    <t>8221 0000 0000 0000 3550</t>
  </si>
  <si>
    <t>SERVICIOS DE INSTALACION, REPARACIÓN, MANTENIMIENTO Y CONSEVACIÓN</t>
  </si>
  <si>
    <t>8221 0000 0000 0000 3500</t>
  </si>
  <si>
    <t>30/01/20 - D - 5 - 8</t>
  </si>
  <si>
    <t>8221 0000 0000 0000 3451</t>
  </si>
  <si>
    <t>8221 0000 0000 0000 3450</t>
  </si>
  <si>
    <t>Servicios bancarios y financieros</t>
  </si>
  <si>
    <t>8221 0000 0000 0000 3411</t>
  </si>
  <si>
    <t>Servicios financieros y bancarios</t>
  </si>
  <si>
    <t>8221 0000 0000 0000 3410</t>
  </si>
  <si>
    <t>8221 0000 0000 0000 3400</t>
  </si>
  <si>
    <t>31/12/20 - D - 16 - 3</t>
  </si>
  <si>
    <t>30/07/20 - D - 7 - 8</t>
  </si>
  <si>
    <t>24/12/20 - D - 10 - 8</t>
  </si>
  <si>
    <t>8221 0000 0000 0000 3331</t>
  </si>
  <si>
    <t>8221 0000 0000 0000 3330</t>
  </si>
  <si>
    <t>8221 0000 0000 0000 3300</t>
  </si>
  <si>
    <t>24/09/20 - D - 6 - 8</t>
  </si>
  <si>
    <t>23/11/20 - CH - 1 - 8</t>
  </si>
  <si>
    <t>21/01/20 - CH - 1 - 8</t>
  </si>
  <si>
    <t>20/03/20 - CH - 1 - 8</t>
  </si>
  <si>
    <t>8221 0000 0000 0000 3141</t>
  </si>
  <si>
    <t>8221 0000 0000 0000 3140</t>
  </si>
  <si>
    <t>30/01/20 - D - 6 - 8</t>
  </si>
  <si>
    <t>29/09/20 - D - 9 - 8</t>
  </si>
  <si>
    <t>29/05/20 - D - 5 - 8</t>
  </si>
  <si>
    <t>23/07/20 - D - 6 - 8</t>
  </si>
  <si>
    <t>17/06/20 - D - 4 - 8</t>
  </si>
  <si>
    <t>07/12/20 - D - 3 - 8</t>
  </si>
  <si>
    <t>06/04/20 - D - 3 - 8</t>
  </si>
  <si>
    <t>8221 0000 0000 0000 3111</t>
  </si>
  <si>
    <t>8221 0000 0000 0000 3110</t>
  </si>
  <si>
    <t>8221 0000 0000 0000 3100</t>
  </si>
  <si>
    <t>8221 0000 0000 0000 3000</t>
  </si>
  <si>
    <t>31/12/20 - D - 16 - 25</t>
  </si>
  <si>
    <t>24/12/20 - D - 11 - 8</t>
  </si>
  <si>
    <t>24/09/20 - CH - 1 - 15</t>
  </si>
  <si>
    <t>20/03/20 - CH - 2 - 15</t>
  </si>
  <si>
    <t>14/12/20 - CH - 1 - 43</t>
  </si>
  <si>
    <t>14/12/20 - CH - 1 - 8</t>
  </si>
  <si>
    <t>10/02/20 - CH - 1 - 22</t>
  </si>
  <si>
    <t>8221 0000 0000 0000 2992</t>
  </si>
  <si>
    <t>8221 0000 0000 0000 2990</t>
  </si>
  <si>
    <t>31/12/20 - D - 16 - 23</t>
  </si>
  <si>
    <t>14/12/20 - CH - 1 - 29</t>
  </si>
  <si>
    <t>8221 0000 0000 0000 2921</t>
  </si>
  <si>
    <t>8221 0000 0000 0000 2920</t>
  </si>
  <si>
    <t>8221 0000 0000 0000 2900</t>
  </si>
  <si>
    <t>29/12/20 - D - 13 - 8</t>
  </si>
  <si>
    <t>20/07/20 - D - 5 - 8</t>
  </si>
  <si>
    <t>20/03/20 - CH - 2 - 8</t>
  </si>
  <si>
    <t>19/02/20 - D - 5 - 8</t>
  </si>
  <si>
    <t>18/03/20 - D - 5 - 8</t>
  </si>
  <si>
    <t>10/02/20 - CH - 1 - 15</t>
  </si>
  <si>
    <t>8221 0000 0000 0000 2731</t>
  </si>
  <si>
    <t>8221 0000 0000 0000 2730</t>
  </si>
  <si>
    <t>8221 0000 0000 0000 2700</t>
  </si>
  <si>
    <t>31/12/20 - D - 16 - 16</t>
  </si>
  <si>
    <t>29/09/20 - D - 8 - 8</t>
  </si>
  <si>
    <t>24/12/20 - D - 12 - 8</t>
  </si>
  <si>
    <t>8221 0000 0000 0000 2611</t>
  </si>
  <si>
    <t>8221 0000 0000 0000 2610</t>
  </si>
  <si>
    <t>8221 0000 0000 0000 2600</t>
  </si>
  <si>
    <t>Medicinas y productos farmacéuticos</t>
  </si>
  <si>
    <t>8221 0000 0000 0000 2531</t>
  </si>
  <si>
    <t>8221 0000 0000 0000 2530</t>
  </si>
  <si>
    <t>PRODUCTOS QUIMICOS, FARMACEUTICOS Y DE LABORATORIO</t>
  </si>
  <si>
    <t>8221 0000 0000 0000 2500</t>
  </si>
  <si>
    <t>Material eléctrico y electrónico</t>
  </si>
  <si>
    <t>8221 0000 0000 0000 2461</t>
  </si>
  <si>
    <t>8221 0000 0000 0000 2460</t>
  </si>
  <si>
    <t>MATERIALES Y ARTICULOS DE CONSTRUCCION Y DE REPARACIÓN</t>
  </si>
  <si>
    <t>8221 0000 0000 0000 2400</t>
  </si>
  <si>
    <t>31/12/20 - D - 16 - 21</t>
  </si>
  <si>
    <t>15/12/20 - D - 6 - 8</t>
  </si>
  <si>
    <t>8221 0000 0000 0000 2231</t>
  </si>
  <si>
    <t>8221 0000 0000 0000 2230</t>
  </si>
  <si>
    <t>31/12/20 - D - 16 - 19</t>
  </si>
  <si>
    <t>16/12/20 - CH - 4 - 8</t>
  </si>
  <si>
    <t>10/02/20 - CH - 1 - 8</t>
  </si>
  <si>
    <t>8221 0000 0000 0000 2211</t>
  </si>
  <si>
    <t>8221 0000 0000 0000 2210</t>
  </si>
  <si>
    <t>8221 0000 0000 0000 2200</t>
  </si>
  <si>
    <t>31/12/20 - D - 16 - 17</t>
  </si>
  <si>
    <t>23/07/20 - CH - 1 - 15</t>
  </si>
  <si>
    <t>14/12/20 - CH - 1 - 15</t>
  </si>
  <si>
    <t>8221 0000 0000 0000 2161</t>
  </si>
  <si>
    <t>8221 0000 0000 0000 2160</t>
  </si>
  <si>
    <t>23/07/20 - CH - 1 - 8</t>
  </si>
  <si>
    <t>8221 0000 0000 0000 2141</t>
  </si>
  <si>
    <t>8221 0000 0000 0000 2140</t>
  </si>
  <si>
    <t>24/09/20 - CH - 1 - 8</t>
  </si>
  <si>
    <t>14/12/20 - CH - 1 - 22</t>
  </si>
  <si>
    <t>8221 0000 0000 0000 2121</t>
  </si>
  <si>
    <t>8221 0000 0000 0000 2120</t>
  </si>
  <si>
    <t>24/03/20 - D - 6 - 8</t>
  </si>
  <si>
    <t>23/07/20 - CH - 1 - 22</t>
  </si>
  <si>
    <t>14/12/20 - CH - 1 - 36</t>
  </si>
  <si>
    <t>8221 0000 0000 0000 2111</t>
  </si>
  <si>
    <t>8221 0000 0000 0000 2110</t>
  </si>
  <si>
    <t>8221 0000 0000 0000 2100</t>
  </si>
  <si>
    <t>8221 0000 0000 0000 2000</t>
  </si>
  <si>
    <t>31/12/20 - D - 16 - 13</t>
  </si>
  <si>
    <t>29/04/20 - D - 8 - 36</t>
  </si>
  <si>
    <t>25/09/20 - D - 7 - 36</t>
  </si>
  <si>
    <t>09/11/20 - D - 2 - 36</t>
  </si>
  <si>
    <t>08/09/20 - D - 2 - 36</t>
  </si>
  <si>
    <t>07/12/20 - D - 2 - 36</t>
  </si>
  <si>
    <t>02/10/20 - D - 2 - 36</t>
  </si>
  <si>
    <t>8221 0000 0000 0000 1416</t>
  </si>
  <si>
    <t>31/12/20 - D - 16 - 6</t>
  </si>
  <si>
    <t>29/04/20 - D - 8 - 29</t>
  </si>
  <si>
    <t>25/09/20 - D - 7 - 29</t>
  </si>
  <si>
    <t>09/11/20 - D - 2 - 29</t>
  </si>
  <si>
    <t>08/09/20 - D - 2 - 29</t>
  </si>
  <si>
    <t>07/12/20 - D - 2 - 29</t>
  </si>
  <si>
    <t>02/10/20 - D - 2 - 29</t>
  </si>
  <si>
    <t>8221 0000 0000 0000 1415</t>
  </si>
  <si>
    <t>31/12/20 - D - 16 - 11</t>
  </si>
  <si>
    <t>29/04/20 - D - 8 - 22</t>
  </si>
  <si>
    <t>25/09/20 - D - 7 - 22</t>
  </si>
  <si>
    <t>09/11/20 - D - 2 - 22</t>
  </si>
  <si>
    <t>08/09/20 - D - 2 - 22</t>
  </si>
  <si>
    <t>07/12/20 - D - 2 - 22</t>
  </si>
  <si>
    <t>02/10/20 - D - 2 - 22</t>
  </si>
  <si>
    <t>8221 0000 0000 0000 1414</t>
  </si>
  <si>
    <t>31/12/20 - D - 16 - 9</t>
  </si>
  <si>
    <t>29/04/20 - D - 8 - 15</t>
  </si>
  <si>
    <t>25/09/20 - D - 7 - 15</t>
  </si>
  <si>
    <t>09/11/20 - D - 2 - 15</t>
  </si>
  <si>
    <t>08/09/20 - D - 2 - 15</t>
  </si>
  <si>
    <t>07/12/20 - D - 2 - 15</t>
  </si>
  <si>
    <t>02/10/20 - D - 2 - 15</t>
  </si>
  <si>
    <t>8221 0000 0000 0000 1413</t>
  </si>
  <si>
    <t>31/12/20 - D - 16 - 7</t>
  </si>
  <si>
    <t>29/04/20 - D - 8 - 8</t>
  </si>
  <si>
    <t>25/09/20 - D - 7 - 8</t>
  </si>
  <si>
    <t>09/11/20 - D - 2 - 8</t>
  </si>
  <si>
    <t>08/09/20 - D - 2 - 8</t>
  </si>
  <si>
    <t>07/12/20 - D - 2 - 8</t>
  </si>
  <si>
    <t>02/10/20 - D - 2 - 8</t>
  </si>
  <si>
    <t>8221 0000 0000 0000 1412</t>
  </si>
  <si>
    <t>8221 0000 0000 0000 1410</t>
  </si>
  <si>
    <t>8221 0000 0000 0000 1400</t>
  </si>
  <si>
    <t>31/08/20 - D - 5 - 15</t>
  </si>
  <si>
    <t>31/07/20 - D - 8 - 15</t>
  </si>
  <si>
    <t>31/01/20 - D - 7 - 15</t>
  </si>
  <si>
    <t>30/11/20 - D - 6 - 15</t>
  </si>
  <si>
    <t>30/10/20 - D - 6 - 15</t>
  </si>
  <si>
    <t>30/09/20 - D - 10 - 15</t>
  </si>
  <si>
    <t>30/06/20 - D - 6 - 15</t>
  </si>
  <si>
    <t>30/04/20 - D - 7 - 15</t>
  </si>
  <si>
    <t>30/03/20 - D - 7 - 15</t>
  </si>
  <si>
    <t>29/12/20 - D - 14 - 15</t>
  </si>
  <si>
    <t>29/05/20 - D - 6 - 15</t>
  </si>
  <si>
    <t>29/02/20 - D - 6 - 15</t>
  </si>
  <si>
    <t>21/01/20 - CH - 2 - 29</t>
  </si>
  <si>
    <t>21/01/20 - CH - 2 - 22</t>
  </si>
  <si>
    <t>21/01/20 - CH - 2 - 15</t>
  </si>
  <si>
    <t>21/01/20 - CH - 2 - 8</t>
  </si>
  <si>
    <t>20/03/20 - CH - 2 - 22</t>
  </si>
  <si>
    <t>15/12/20 - D - 5 - 15</t>
  </si>
  <si>
    <t>15/11/20 - D - 5 - 15</t>
  </si>
  <si>
    <t>15/10/20 - D - 5 - 15</t>
  </si>
  <si>
    <t>15/09/20 - D - 5 - 15</t>
  </si>
  <si>
    <t>15/07/20 - D - 4 - 15</t>
  </si>
  <si>
    <t>15/05/20 - D - 3 - 15</t>
  </si>
  <si>
    <t>15/04/20 - D - 5 - 15</t>
  </si>
  <si>
    <t>15/02/20 - D - 2 - 15</t>
  </si>
  <si>
    <t>15/01/20 - D - 4 - 15</t>
  </si>
  <si>
    <t>14/08/20 - D - 4 - 15</t>
  </si>
  <si>
    <t>14/06/20 - D - 3 - 15</t>
  </si>
  <si>
    <t>13/03/20 - D - 2 - 15</t>
  </si>
  <si>
    <t>10/02/20 - CH - 1 - 36</t>
  </si>
  <si>
    <t>10/02/20 - CH - 1 - 29</t>
  </si>
  <si>
    <t>8221 0000 0000 0000 1345</t>
  </si>
  <si>
    <t>8221 0000 0000 0000 1340</t>
  </si>
  <si>
    <t>18/12/20 - D - 9 - 8</t>
  </si>
  <si>
    <t>8221 0000 0000 0000 1322</t>
  </si>
  <si>
    <t>18/12/20 - D - 8 - 8</t>
  </si>
  <si>
    <t>06/04/20 - D - 2 - 8</t>
  </si>
  <si>
    <t>8221 0000 0000 0000 1321</t>
  </si>
  <si>
    <t>8221 0000 0000 0000 1320</t>
  </si>
  <si>
    <t>8221 0000 0000 0000 1300</t>
  </si>
  <si>
    <t>31/08/20 - D - 5 - 8</t>
  </si>
  <si>
    <t>31/07/20 - D - 8 - 8</t>
  </si>
  <si>
    <t>31/01/20 - D - 7 - 8</t>
  </si>
  <si>
    <t>30/11/20 - D - 6 - 8</t>
  </si>
  <si>
    <t>30/10/20 - D - 6 - 8</t>
  </si>
  <si>
    <t>30/09/20 - D - 10 - 8</t>
  </si>
  <si>
    <t>30/06/20 - D - 6 - 8</t>
  </si>
  <si>
    <t>30/04/20 - D - 7 - 8</t>
  </si>
  <si>
    <t>30/03/20 - D - 7 - 8</t>
  </si>
  <si>
    <t>29/12/20 - D - 14 - 8</t>
  </si>
  <si>
    <t>29/05/20 - D - 6 - 8</t>
  </si>
  <si>
    <t>29/02/20 - D - 6 - 8</t>
  </si>
  <si>
    <t>15/12/20 - D - 5 - 8</t>
  </si>
  <si>
    <t>15/11/20 - D - 5 - 8</t>
  </si>
  <si>
    <t>15/10/20 - D - 5 - 8</t>
  </si>
  <si>
    <t>15/09/20 - D - 5 - 8</t>
  </si>
  <si>
    <t>15/07/20 - D - 4 - 8</t>
  </si>
  <si>
    <t>15/05/20 - D - 3 - 8</t>
  </si>
  <si>
    <t>15/04/20 - D - 5 - 8</t>
  </si>
  <si>
    <t>15/02/20 - D - 2 - 8</t>
  </si>
  <si>
    <t>15/01/20 - D - 4 - 8</t>
  </si>
  <si>
    <t>14/08/20 - D - 4 - 8</t>
  </si>
  <si>
    <t>14/06/20 - D - 3 - 8</t>
  </si>
  <si>
    <t>13/03/20 - D - 2 - 8</t>
  </si>
  <si>
    <t>8221 0000 0000 0000 1131</t>
  </si>
  <si>
    <t>8221 0000 0000 0000 1130</t>
  </si>
  <si>
    <t>8221 0000 0000 0000 1100</t>
  </si>
  <si>
    <t>8221 0000 0000 0000 1000</t>
  </si>
  <si>
    <t>Presupuesto de Egresos por Ejercer de Gastos de Funcionamiento</t>
  </si>
  <si>
    <t>PRESUPUESTO DE EGRESOS POR EJERCER</t>
  </si>
  <si>
    <t>8216 0000 0000 0000 5111</t>
  </si>
  <si>
    <t>8216 0000 0000 0000 5110</t>
  </si>
  <si>
    <t>8216 0000 0000 0000 5100</t>
  </si>
  <si>
    <t>8216 0000 0000 0000 5000</t>
  </si>
  <si>
    <t>Presupuesto de Egresos Aprobado de Bienes Muebles, inmuebles e Intangibles</t>
  </si>
  <si>
    <t>8211 0000 0000 0000 3994</t>
  </si>
  <si>
    <t>8211 0000 0000 0000 3990</t>
  </si>
  <si>
    <t>8211 0000 0000 0000 3982</t>
  </si>
  <si>
    <t>8211 0000 0000 0000 3980</t>
  </si>
  <si>
    <t>8211 0000 0000 0000 3900</t>
  </si>
  <si>
    <t>8211 0000 0000 0000 3822</t>
  </si>
  <si>
    <t>31/12/20 - D - 16 - 1</t>
  </si>
  <si>
    <t>8211 0000 0000 0000 3821</t>
  </si>
  <si>
    <t>8211 0000 0000 0000 3820</t>
  </si>
  <si>
    <t>8211 0000 0000 0000 3800</t>
  </si>
  <si>
    <t>8211 0000 0000 0000 3721</t>
  </si>
  <si>
    <t>8211 0000 0000 0000 3720</t>
  </si>
  <si>
    <t>8211 0000 0000 0000 3700</t>
  </si>
  <si>
    <t>8211 0000 0000 0000 3551</t>
  </si>
  <si>
    <t>8211 0000 0000 0000 3550</t>
  </si>
  <si>
    <t>8211 0000 0000 0000 3500</t>
  </si>
  <si>
    <t>8211 0000 0000 0000 3451</t>
  </si>
  <si>
    <t>8211 0000 0000 0000 3450</t>
  </si>
  <si>
    <t>8211 0000 0000 0000 3411</t>
  </si>
  <si>
    <t>8211 0000 0000 0000 3410</t>
  </si>
  <si>
    <t>8211 0000 0000 0000 3400</t>
  </si>
  <si>
    <t>31/12/20 - D - 16 - 4</t>
  </si>
  <si>
    <t>8211 0000 0000 0000 3331</t>
  </si>
  <si>
    <t>8211 0000 0000 0000 3330</t>
  </si>
  <si>
    <t>8211 0000 0000 0000 3300</t>
  </si>
  <si>
    <t>8211 0000 0000 0000 3141</t>
  </si>
  <si>
    <t>8211 0000 0000 0000 3140</t>
  </si>
  <si>
    <t>8211 0000 0000 0000 3111</t>
  </si>
  <si>
    <t>8211 0000 0000 0000 3110</t>
  </si>
  <si>
    <t>8211 0000 0000 0000 3100</t>
  </si>
  <si>
    <t>8211 0000 0000 0000 3000</t>
  </si>
  <si>
    <t>31/12/20 - D - 16 - 26</t>
  </si>
  <si>
    <t>8211 0000 0000 0000 2992</t>
  </si>
  <si>
    <t>8211 0000 0000 0000 2990</t>
  </si>
  <si>
    <t>31/12/20 - D - 16 - 24</t>
  </si>
  <si>
    <t>8211 0000 0000 0000 2921</t>
  </si>
  <si>
    <t>8211 0000 0000 0000 2920</t>
  </si>
  <si>
    <t>8211 0000 0000 0000 2900</t>
  </si>
  <si>
    <t>8211 0000 0000 0000 2731</t>
  </si>
  <si>
    <t>8211 0000 0000 0000 2730</t>
  </si>
  <si>
    <t>8211 0000 0000 0000 2700</t>
  </si>
  <si>
    <t>31/12/20 - D - 16 - 15</t>
  </si>
  <si>
    <t>8211 0000 0000 0000 2611</t>
  </si>
  <si>
    <t>8211 0000 0000 0000 2610</t>
  </si>
  <si>
    <t>8211 0000 0000 0000 2600</t>
  </si>
  <si>
    <t>8211 0000 0000 0000 2531</t>
  </si>
  <si>
    <t>8211 0000 0000 0000 2530</t>
  </si>
  <si>
    <t>8211 0000 0000 0000 2500</t>
  </si>
  <si>
    <t>8211 0000 0000 0000 2461</t>
  </si>
  <si>
    <t>8211 0000 0000 0000 2460</t>
  </si>
  <si>
    <t>8211 0000 0000 0000 2400</t>
  </si>
  <si>
    <t>31/12/20 - D - 16 - 22</t>
  </si>
  <si>
    <t>8211 0000 0000 0000 2231</t>
  </si>
  <si>
    <t>8211 0000 0000 0000 2230</t>
  </si>
  <si>
    <t>31/12/20 - D - 16 - 20</t>
  </si>
  <si>
    <t>8211 0000 0000 0000 2211</t>
  </si>
  <si>
    <t>8211 0000 0000 0000 2210</t>
  </si>
  <si>
    <t>8211 0000 0000 0000 2200</t>
  </si>
  <si>
    <t>31/12/20 - D - 16 - 18</t>
  </si>
  <si>
    <t>8211 0000 0000 0000 2161</t>
  </si>
  <si>
    <t>8211 0000 0000 0000 2160</t>
  </si>
  <si>
    <t>8211 0000 0000 0000 2141</t>
  </si>
  <si>
    <t>8211 0000 0000 0000 2140</t>
  </si>
  <si>
    <t>8211 0000 0000 0000 2121</t>
  </si>
  <si>
    <t>8211 0000 0000 0000 2120</t>
  </si>
  <si>
    <t>8211 0000 0000 0000 2111</t>
  </si>
  <si>
    <t>8211 0000 0000 0000 2110</t>
  </si>
  <si>
    <t>8211 0000 0000 0000 2100</t>
  </si>
  <si>
    <t>8211 0000 0000 0000 2000</t>
  </si>
  <si>
    <t>31/12/20 - D - 16 - 14</t>
  </si>
  <si>
    <t>8211 0000 0000 0000 1416</t>
  </si>
  <si>
    <t>31/12/20 - D - 16 - 5</t>
  </si>
  <si>
    <t>8211 0000 0000 0000 1415</t>
  </si>
  <si>
    <t>31/12/20 - D - 16 - 12</t>
  </si>
  <si>
    <t>8211 0000 0000 0000 1414</t>
  </si>
  <si>
    <t>31/12/20 - D - 16 - 10</t>
  </si>
  <si>
    <t>8211 0000 0000 0000 1413</t>
  </si>
  <si>
    <t>31/12/20 - D - 16 - 8</t>
  </si>
  <si>
    <t>8211 0000 0000 0000 1412</t>
  </si>
  <si>
    <t>8211 0000 0000 0000 1410</t>
  </si>
  <si>
    <t>8211 0000 0000 0000 1400</t>
  </si>
  <si>
    <t>8211 0000 0000 0000 1345</t>
  </si>
  <si>
    <t>8211 0000 0000 0000 1340</t>
  </si>
  <si>
    <t>8211 0000 0000 0000 1322</t>
  </si>
  <si>
    <t>8211 0000 0000 0000 1321</t>
  </si>
  <si>
    <t>8211 0000 0000 0000 1320</t>
  </si>
  <si>
    <t>8211 0000 0000 0000 1300</t>
  </si>
  <si>
    <t>8211 0000 0000 0000 1131</t>
  </si>
  <si>
    <t>8211 0000 0000 0000 1130</t>
  </si>
  <si>
    <t>8211 0000 0000 0000 1100</t>
  </si>
  <si>
    <t>8211 0000 0000 0000 1000</t>
  </si>
  <si>
    <t>Presupuesto de Egresos Aprobado de Gastos de Funcionamiento</t>
  </si>
  <si>
    <t>PRESUPUESTO DE EGRESOS APROBADO</t>
  </si>
  <si>
    <t>PRESUPUESTO DE EGRESOS</t>
  </si>
  <si>
    <t>POR LOS INGRESOS REALIZADOS EN EL MES DE DICIEMBRE 2020</t>
  </si>
  <si>
    <t>31/12/20 - I - 1 - 8</t>
  </si>
  <si>
    <t>POR LOS INGRESOS RECIBIDOS EN EL MES DE OCTUBRE 2020</t>
  </si>
  <si>
    <t>31/10/20 - I - 1 - 8</t>
  </si>
  <si>
    <t>POR LOS INGRESOS REALIZADOS EN EL MES DE AGOSTO 2020</t>
  </si>
  <si>
    <t>31/08/20 - I - 1 - 8</t>
  </si>
  <si>
    <t>POR LOS INGRESOS RECIBIDOS EN EL MES DE JULIO 2020</t>
  </si>
  <si>
    <t>31/07/20 - I - 1 - 8</t>
  </si>
  <si>
    <t>POR LOS INGRESOS EN EL MES DE MARZO 2020</t>
  </si>
  <si>
    <t>31/03/20 - I - 1 - 8</t>
  </si>
  <si>
    <t>POR LOS INGRESOS EN EL MES DE ENERO 2020</t>
  </si>
  <si>
    <t>31/01/20 - I - 1 - 8</t>
  </si>
  <si>
    <t>POR LOS INGRESOS RECIBIDOS EN EL MES DE NOVIEMBRE 2020</t>
  </si>
  <si>
    <t>30/11/20 - I - 1 - 8</t>
  </si>
  <si>
    <t>POR LOS INGRESOS RECIBIDOS EN EL MES DE SEPTIEMBRE 2020</t>
  </si>
  <si>
    <t>30/09/20 - I - 1 - 8</t>
  </si>
  <si>
    <t>POR LOS INGRESOS RECIBIDOS EN EL MES D4E JUNIO 2020</t>
  </si>
  <si>
    <t>30/06/20 - I - 1 - 8</t>
  </si>
  <si>
    <t>POR LOS INGRESOS RECIBIDOS EN EL MES DE ABRIL 2020</t>
  </si>
  <si>
    <t>30/04/20 - I - 1 - 8</t>
  </si>
  <si>
    <t>POR LOS INGRESOS RECIBIDOS EN EL MES DE FEBRERO 2020</t>
  </si>
  <si>
    <t>29/02/20 - I - 1 - 8</t>
  </si>
  <si>
    <t>Otros Ingresos Financieros</t>
  </si>
  <si>
    <t>8150 4319 0001 0001 0001</t>
  </si>
  <si>
    <t>8150 4319 0001 0001</t>
  </si>
  <si>
    <t>8150 4319 0001</t>
  </si>
  <si>
    <t>8150 4319</t>
  </si>
  <si>
    <t>8150 4310</t>
  </si>
  <si>
    <t>OTROS INGRESOS Y BENEFICIOS</t>
  </si>
  <si>
    <t>8150 4300</t>
  </si>
  <si>
    <t>31/12/20 - I - 1 - 3</t>
  </si>
  <si>
    <t>31/10/20 - I - 1 - 3</t>
  </si>
  <si>
    <t>31/08/20 - I - 1 - 3</t>
  </si>
  <si>
    <t>31/07/20 - I - 1 - 3</t>
  </si>
  <si>
    <t>POR LOS INGRESOS RECIBIDOS EN EL MES DE  MAYO 2020</t>
  </si>
  <si>
    <t>31/05/20 - I - 1 - 3</t>
  </si>
  <si>
    <t>31/03/20 - I - 1 - 3</t>
  </si>
  <si>
    <t>31/01/20 - I - 1 - 3</t>
  </si>
  <si>
    <t>30/11/20 - I - 1 - 3</t>
  </si>
  <si>
    <t>30/09/20 - I - 1 - 3</t>
  </si>
  <si>
    <t>30/06/20 - I - 1 - 3</t>
  </si>
  <si>
    <t>30/04/20 - I - 1 - 3</t>
  </si>
  <si>
    <t>29/02/20 - I - 1 - 3</t>
  </si>
  <si>
    <t>Subsidios para Gastos de Operacion</t>
  </si>
  <si>
    <t>8150 4223 0001 0001 0002</t>
  </si>
  <si>
    <t>8150 4223 0001 0001</t>
  </si>
  <si>
    <t>8150 4223 0001</t>
  </si>
  <si>
    <t>8150 4223</t>
  </si>
  <si>
    <t>Transferencias, Asignaciones, Subsidios y Subvenciones, y Pensiones y Jubilaciones</t>
  </si>
  <si>
    <t>8150 4220</t>
  </si>
  <si>
    <t>PARTICIPACIONES, APORTACIONES, CONVENIOS, INCENTIVOS DERIVADOS DE LA COLABORACIoN FISCAL, FONDOS DISTINTOS DE APORTACIONES, TRANSFERENCIAS, ASIGNACIONES, SUBSIDIOS Y SUBVENCIONES, Y PENSIONES Y JUBILIACIONES</t>
  </si>
  <si>
    <t>8150 4200</t>
  </si>
  <si>
    <t>8150 4000</t>
  </si>
  <si>
    <t>31/12/20 - I - 1 - 10</t>
  </si>
  <si>
    <t>31/12/20 - I - 1 - 9</t>
  </si>
  <si>
    <t>31/10/20 - I - 1 - 10</t>
  </si>
  <si>
    <t>31/10/20 - I - 1 - 9</t>
  </si>
  <si>
    <t>31/08/20 - I - 1 - 10</t>
  </si>
  <si>
    <t>31/08/20 - I - 1 - 9</t>
  </si>
  <si>
    <t>31/07/20 - I - 1 - 10</t>
  </si>
  <si>
    <t>31/07/20 - I - 1 - 9</t>
  </si>
  <si>
    <t>31/03/20 - I - 1 - 10</t>
  </si>
  <si>
    <t>31/03/20 - I - 1 - 9</t>
  </si>
  <si>
    <t>31/01/20 - I - 1 - 10</t>
  </si>
  <si>
    <t>31/01/20 - I - 1 - 9</t>
  </si>
  <si>
    <t>30/11/20 - I - 1 - 10</t>
  </si>
  <si>
    <t>30/11/20 - I - 1 - 9</t>
  </si>
  <si>
    <t>30/09/20 - I - 1 - 10</t>
  </si>
  <si>
    <t>30/09/20 - I - 1 - 9</t>
  </si>
  <si>
    <t>30/06/20 - I - 1 - 10</t>
  </si>
  <si>
    <t>30/06/20 - I - 1 - 9</t>
  </si>
  <si>
    <t>30/04/20 - I - 1 - 10</t>
  </si>
  <si>
    <t>30/04/20 - I - 1 - 9</t>
  </si>
  <si>
    <t>29/02/20 - I - 1 - 10</t>
  </si>
  <si>
    <t>29/02/20 - I - 1 - 9</t>
  </si>
  <si>
    <t>8140 4319 0001 0001 0001</t>
  </si>
  <si>
    <t>8140 4319 0001 0001</t>
  </si>
  <si>
    <t>8140 4319 0001</t>
  </si>
  <si>
    <t>8140 4319</t>
  </si>
  <si>
    <t>8140 4310</t>
  </si>
  <si>
    <t>8140 4300</t>
  </si>
  <si>
    <t>31/12/20 - I - 1 - 5</t>
  </si>
  <si>
    <t>31/12/20 - I - 1 - 4</t>
  </si>
  <si>
    <t>31/10/20 - I - 1 - 5</t>
  </si>
  <si>
    <t>31/10/20 - I - 1 - 4</t>
  </si>
  <si>
    <t>31/08/20 - I - 1 - 5</t>
  </si>
  <si>
    <t>31/08/20 - I - 1 - 4</t>
  </si>
  <si>
    <t>31/07/20 - I - 1 - 5</t>
  </si>
  <si>
    <t>31/07/20 - I - 1 - 4</t>
  </si>
  <si>
    <t>31/05/20 - I - 1 - 5</t>
  </si>
  <si>
    <t>31/05/20 - I - 1 - 4</t>
  </si>
  <si>
    <t>31/03/20 - I - 1 - 5</t>
  </si>
  <si>
    <t>31/03/20 - I - 1 - 4</t>
  </si>
  <si>
    <t>31/01/20 - I - 1 - 5</t>
  </si>
  <si>
    <t>31/01/20 - I - 1 - 4</t>
  </si>
  <si>
    <t>30/11/20 - I - 1 - 5</t>
  </si>
  <si>
    <t>30/11/20 - I - 1 - 4</t>
  </si>
  <si>
    <t>30/09/20 - I - 1 - 5</t>
  </si>
  <si>
    <t>30/09/20 - I - 1 - 4</t>
  </si>
  <si>
    <t>30/06/20 - I - 1 - 5</t>
  </si>
  <si>
    <t>30/06/20 - I - 1 - 4</t>
  </si>
  <si>
    <t>30/04/20 - I - 1 - 5</t>
  </si>
  <si>
    <t>30/04/20 - I - 1 - 4</t>
  </si>
  <si>
    <t>29/02/20 - I - 1 - 5</t>
  </si>
  <si>
    <t>29/02/20 - I - 1 - 4</t>
  </si>
  <si>
    <t>8140 4223 0001 0001 0002</t>
  </si>
  <si>
    <t>8140 4223 0001 0001</t>
  </si>
  <si>
    <t>8140 4223 0001</t>
  </si>
  <si>
    <t>8140 4223</t>
  </si>
  <si>
    <t>8140 4220</t>
  </si>
  <si>
    <t>8140 4200</t>
  </si>
  <si>
    <t>8140 4000</t>
  </si>
  <si>
    <t>31/12/20 - I - 1 - 11</t>
  </si>
  <si>
    <t>31/10/20 - I - 1 - 11</t>
  </si>
  <si>
    <t>31/08/20 - I - 1 - 11</t>
  </si>
  <si>
    <t>31/07/20 - I - 1 - 11</t>
  </si>
  <si>
    <t>31/03/20 - I - 1 - 11</t>
  </si>
  <si>
    <t>31/01/20 - I - 1 - 11</t>
  </si>
  <si>
    <t>30/11/20 - I - 1 - 11</t>
  </si>
  <si>
    <t>30/09/20 - I - 1 - 11</t>
  </si>
  <si>
    <t>30/06/20 - I - 1 - 11</t>
  </si>
  <si>
    <t>30/04/20 - I - 1 - 11</t>
  </si>
  <si>
    <t>29/02/20 - I - 1 - 11</t>
  </si>
  <si>
    <t>8120 4319 0001 0001 0001</t>
  </si>
  <si>
    <t>8120 4319 0001 0001</t>
  </si>
  <si>
    <t>8120 4319 0001</t>
  </si>
  <si>
    <t>8120 4319</t>
  </si>
  <si>
    <t>8120 4310</t>
  </si>
  <si>
    <t>8120 4300</t>
  </si>
  <si>
    <t>31/12/20 - I - 1 - 6</t>
  </si>
  <si>
    <t>31/10/20 - I - 1 - 6</t>
  </si>
  <si>
    <t>31/08/20 - I - 1 - 6</t>
  </si>
  <si>
    <t>31/07/20 - I - 1 - 6</t>
  </si>
  <si>
    <t>31/05/20 - I - 1 - 6</t>
  </si>
  <si>
    <t>31/03/20 - I - 1 - 6</t>
  </si>
  <si>
    <t>31/01/20 - I - 1 - 6</t>
  </si>
  <si>
    <t>30/11/20 - I - 1 - 6</t>
  </si>
  <si>
    <t>30/09/20 - I - 1 - 6</t>
  </si>
  <si>
    <t>30/06/20 - I - 1 - 6</t>
  </si>
  <si>
    <t>30/04/20 - I - 1 - 6</t>
  </si>
  <si>
    <t>29/02/20 - I - 1 - 6</t>
  </si>
  <si>
    <t>8120 4223 0001 0001 0002</t>
  </si>
  <si>
    <t>8120 4223 0001 0001</t>
  </si>
  <si>
    <t>8120 4223 0001</t>
  </si>
  <si>
    <t>8120 4223</t>
  </si>
  <si>
    <t>8120 4220</t>
  </si>
  <si>
    <t>8120 4200</t>
  </si>
  <si>
    <t>8120 4000</t>
  </si>
  <si>
    <t>8110 4223 0001 0001 0002</t>
  </si>
  <si>
    <t>8110 4223 0001 0001</t>
  </si>
  <si>
    <t>8110 4223 0001</t>
  </si>
  <si>
    <t>8110 4223</t>
  </si>
  <si>
    <t>8110 4220</t>
  </si>
  <si>
    <t>8110 4200</t>
  </si>
  <si>
    <t>8110 4000</t>
  </si>
  <si>
    <t>LEY DE INGRESOS</t>
  </si>
  <si>
    <t>CUENTAS DE ORDEN PRESUPUESTARIAS</t>
  </si>
  <si>
    <t>31/12/20 - D - 15 - 1</t>
  </si>
  <si>
    <t>31/10/20 - D - 7 - 1</t>
  </si>
  <si>
    <t>31/08/20 - D - 6 - 1</t>
  </si>
  <si>
    <t>31/07/20 - D - 9 - 1</t>
  </si>
  <si>
    <t>31/05/20 - D - 7 - 1</t>
  </si>
  <si>
    <t>31/03/20 - D - 8 - 1</t>
  </si>
  <si>
    <t>31/01/20 - D - 8 - 1</t>
  </si>
  <si>
    <t>30/11/20 - D - 7 - 1</t>
  </si>
  <si>
    <t>30/09/20 - D - 11 - 1</t>
  </si>
  <si>
    <t>30/06/20 - D - 7 - 1</t>
  </si>
  <si>
    <t>30/04/20 - D - 9 - 1</t>
  </si>
  <si>
    <t>29/02/20 - D - 7 - 1</t>
  </si>
  <si>
    <t>5700 0000 0000 0000 5111</t>
  </si>
  <si>
    <t>5700 0000 0000 0000 5110</t>
  </si>
  <si>
    <t>5700 0000 0000 0000 5100</t>
  </si>
  <si>
    <t>5700 0000 0000 0000 5000</t>
  </si>
  <si>
    <t>18/02/20 - D - 3 - 2</t>
  </si>
  <si>
    <t>13/03/20 - D - 3 - 2</t>
  </si>
  <si>
    <t>13/01/20 - D - 1 - 2</t>
  </si>
  <si>
    <t>11/08/20 - D - 2 - 2</t>
  </si>
  <si>
    <t>11/06/20 - D - 2 - 2</t>
  </si>
  <si>
    <t>10/12/20 - D - 4 - 2</t>
  </si>
  <si>
    <t>10/11/20 - D - 3 - 2</t>
  </si>
  <si>
    <t>10/07/20 - D - 2 - 2</t>
  </si>
  <si>
    <t>09/09/20 - D - 4 - 2</t>
  </si>
  <si>
    <t>08/05/20 - D - 2 - 2</t>
  </si>
  <si>
    <t>06/04/20 - D - 4 - 2</t>
  </si>
  <si>
    <t>02/10/20 - D - 3 - 2</t>
  </si>
  <si>
    <t>5100 0000 0000 0000 3982</t>
  </si>
  <si>
    <t>5100 0000 0000 0000 3980</t>
  </si>
  <si>
    <t>5100 0000 0000 0000 3900</t>
  </si>
  <si>
    <t>30/01/20 - D - 5 - 2</t>
  </si>
  <si>
    <t>5100 0000 0000 0000 3451</t>
  </si>
  <si>
    <t>5100 0000 0000 0000 3450</t>
  </si>
  <si>
    <t>5100 0000 0000 0000 3400</t>
  </si>
  <si>
    <t>30/07/20 - D - 7 - 2</t>
  </si>
  <si>
    <t>24/12/20 - D - 10 - 2</t>
  </si>
  <si>
    <t>5100 0000 0000 0000 3331</t>
  </si>
  <si>
    <t>5100 0000 0000 0000 3330</t>
  </si>
  <si>
    <t>5100 0000 0000 0000 3300</t>
  </si>
  <si>
    <t>24/09/20 - D - 6 - 2</t>
  </si>
  <si>
    <t>23/11/20 - CH - 1 - 2</t>
  </si>
  <si>
    <t>21/01/20 - CH - 1 - 2</t>
  </si>
  <si>
    <t>20/03/20 - CH - 1 - 2</t>
  </si>
  <si>
    <t>5100 0000 0000 0000 3141</t>
  </si>
  <si>
    <t>5100 0000 0000 0000 3140</t>
  </si>
  <si>
    <t>30/01/20 - D - 6 - 2</t>
  </si>
  <si>
    <t>29/09/20 - D - 9 - 2</t>
  </si>
  <si>
    <t>29/05/20 - D - 5 - 2</t>
  </si>
  <si>
    <t>23/07/20 - D - 6 - 2</t>
  </si>
  <si>
    <t>17/06/20 - D - 4 - 2</t>
  </si>
  <si>
    <t>07/12/20 - D - 3 - 2</t>
  </si>
  <si>
    <t>06/04/20 - D - 3 - 2</t>
  </si>
  <si>
    <t>5100 0000 0000 0000 3111</t>
  </si>
  <si>
    <t>5100 0000 0000 0000 3110</t>
  </si>
  <si>
    <t>5100 0000 0000 0000 3100</t>
  </si>
  <si>
    <t>5100 0000 0000 0000 3000</t>
  </si>
  <si>
    <t>24/12/20 - D - 11 - 2</t>
  </si>
  <si>
    <t>24/09/20 - CH - 1 - 9</t>
  </si>
  <si>
    <t>20/03/20 - CH - 2 - 9</t>
  </si>
  <si>
    <t>14/12/20 - CH - 1 - 37</t>
  </si>
  <si>
    <t>14/12/20 - CH - 1 - 2</t>
  </si>
  <si>
    <t>10/02/20 - CH - 1 - 16</t>
  </si>
  <si>
    <t>5100 0000 0000 0000 2992</t>
  </si>
  <si>
    <t>5100 0000 0000 0000 2990</t>
  </si>
  <si>
    <t>14/12/20 - CH - 1 - 23</t>
  </si>
  <si>
    <t>5100 0000 0000 0000 2921</t>
  </si>
  <si>
    <t>5100 0000 0000 0000 2920</t>
  </si>
  <si>
    <t>5100 0000 0000 0000 2900</t>
  </si>
  <si>
    <t>29/12/20 - D - 13 - 2</t>
  </si>
  <si>
    <t>20/07/20 - D - 5 - 2</t>
  </si>
  <si>
    <t>20/03/20 - CH - 2 - 2</t>
  </si>
  <si>
    <t>19/02/20 - D - 5 - 2</t>
  </si>
  <si>
    <t>18/03/20 - D - 5 - 2</t>
  </si>
  <si>
    <t>10/02/20 - CH - 1 - 9</t>
  </si>
  <si>
    <t>5100 0000 0000 0000 2731</t>
  </si>
  <si>
    <t>5100 0000 0000 0000 2730</t>
  </si>
  <si>
    <t>5100 0000 0000 0000 2700</t>
  </si>
  <si>
    <t>29/09/20 - D - 8 - 2</t>
  </si>
  <si>
    <t>24/12/20 - D - 12 - 2</t>
  </si>
  <si>
    <t>5100 0000 0000 0000 2611</t>
  </si>
  <si>
    <t>5100 0000 0000 0000 2610</t>
  </si>
  <si>
    <t>5100 0000 0000 0000 2600</t>
  </si>
  <si>
    <t>15/12/20 - D - 6 - 2</t>
  </si>
  <si>
    <t>5100 0000 0000 0000 2231</t>
  </si>
  <si>
    <t>5100 0000 0000 0000 2230</t>
  </si>
  <si>
    <t>16/12/20 - CH - 4 - 2</t>
  </si>
  <si>
    <t>10/02/20 - CH - 1 - 2</t>
  </si>
  <si>
    <t>5100 0000 0000 0000 2211</t>
  </si>
  <si>
    <t>5100 0000 0000 0000 2210</t>
  </si>
  <si>
    <t>5100 0000 0000 0000 2200</t>
  </si>
  <si>
    <t>23/07/20 - CH - 1 - 9</t>
  </si>
  <si>
    <t>14/12/20 - CH - 1 - 9</t>
  </si>
  <si>
    <t>5100 0000 0000 0000 2161</t>
  </si>
  <si>
    <t>5100 0000 0000 0000 2160</t>
  </si>
  <si>
    <t>23/07/20 - CH - 1 - 2</t>
  </si>
  <si>
    <t>5100 0000 0000 0000 2141</t>
  </si>
  <si>
    <t>5100 0000 0000 0000 2140</t>
  </si>
  <si>
    <t>24/09/20 - CH - 1 - 2</t>
  </si>
  <si>
    <t>14/12/20 - CH - 1 - 16</t>
  </si>
  <si>
    <t>5100 0000 0000 0000 2121</t>
  </si>
  <si>
    <t>5100 0000 0000 0000 2120</t>
  </si>
  <si>
    <t>24/03/20 - D - 6 - 2</t>
  </si>
  <si>
    <t>23/07/20 - CH - 1 - 16</t>
  </si>
  <si>
    <t>14/12/20 - CH - 1 - 30</t>
  </si>
  <si>
    <t>5100 0000 0000 0000 2111</t>
  </si>
  <si>
    <t>5100 0000 0000 0000 2110</t>
  </si>
  <si>
    <t>5100 0000 0000 0000 2100</t>
  </si>
  <si>
    <t>5100 0000 0000 0000 2000</t>
  </si>
  <si>
    <t>29/04/20 - D - 8 - 30</t>
  </si>
  <si>
    <t>25/09/20 - D - 7 - 30</t>
  </si>
  <si>
    <t>09/11/20 - D - 2 - 30</t>
  </si>
  <si>
    <t>08/09/20 - D - 2 - 30</t>
  </si>
  <si>
    <t>07/12/20 - D - 2 - 30</t>
  </si>
  <si>
    <t>02/10/20 - D - 2 - 30</t>
  </si>
  <si>
    <t>5100 0000 0000 0000 1416</t>
  </si>
  <si>
    <t>29/04/20 - D - 8 - 23</t>
  </si>
  <si>
    <t>25/09/20 - D - 7 - 23</t>
  </si>
  <si>
    <t>09/11/20 - D - 2 - 23</t>
  </si>
  <si>
    <t>08/09/20 - D - 2 - 23</t>
  </si>
  <si>
    <t>07/12/20 - D - 2 - 23</t>
  </si>
  <si>
    <t>02/10/20 - D - 2 - 23</t>
  </si>
  <si>
    <t>5100 0000 0000 0000 1415</t>
  </si>
  <si>
    <t>29/04/20 - D - 8 - 16</t>
  </si>
  <si>
    <t>25/09/20 - D - 7 - 16</t>
  </si>
  <si>
    <t>09/11/20 - D - 2 - 16</t>
  </si>
  <si>
    <t>08/09/20 - D - 2 - 16</t>
  </si>
  <si>
    <t>07/12/20 - D - 2 - 16</t>
  </si>
  <si>
    <t>02/10/20 - D - 2 - 16</t>
  </si>
  <si>
    <t>5100 0000 0000 0000 1414</t>
  </si>
  <si>
    <t>29/04/20 - D - 8 - 9</t>
  </si>
  <si>
    <t>25/09/20 - D - 7 - 9</t>
  </si>
  <si>
    <t>09/11/20 - D - 2 - 9</t>
  </si>
  <si>
    <t>08/09/20 - D - 2 - 9</t>
  </si>
  <si>
    <t>07/12/20 - D - 2 - 9</t>
  </si>
  <si>
    <t>02/10/20 - D - 2 - 9</t>
  </si>
  <si>
    <t>5100 0000 0000 0000 1413</t>
  </si>
  <si>
    <t>29/04/20 - D - 8 - 2</t>
  </si>
  <si>
    <t>25/09/20 - D - 7 - 2</t>
  </si>
  <si>
    <t>09/11/20 - D - 2 - 2</t>
  </si>
  <si>
    <t>08/09/20 - D - 2 - 2</t>
  </si>
  <si>
    <t>07/12/20 - D - 2 - 2</t>
  </si>
  <si>
    <t>02/10/20 - D - 2 - 2</t>
  </si>
  <si>
    <t>5100 0000 0000 0000 1412</t>
  </si>
  <si>
    <t>5100 0000 0000 0000 1410</t>
  </si>
  <si>
    <t>5100 0000 0000 0000 1400</t>
  </si>
  <si>
    <t>31/08/20 - D - 5 - 9</t>
  </si>
  <si>
    <t>31/07/20 - D - 8 - 9</t>
  </si>
  <si>
    <t>31/01/20 - D - 7 - 9</t>
  </si>
  <si>
    <t>30/11/20 - D - 6 - 9</t>
  </si>
  <si>
    <t>30/10/20 - D - 6 - 9</t>
  </si>
  <si>
    <t>30/09/20 - D - 10 - 9</t>
  </si>
  <si>
    <t>30/06/20 - D - 6 - 9</t>
  </si>
  <si>
    <t>30/04/20 - D - 7 - 9</t>
  </si>
  <si>
    <t>30/03/20 - D - 7 - 9</t>
  </si>
  <si>
    <t>29/12/20 - D - 14 - 9</t>
  </si>
  <si>
    <t>29/05/20 - D - 6 - 9</t>
  </si>
  <si>
    <t>29/02/20 - D - 6 - 9</t>
  </si>
  <si>
    <t>21/01/20 - CH - 2 - 23</t>
  </si>
  <si>
    <t>21/01/20 - CH - 2 - 16</t>
  </si>
  <si>
    <t>21/01/20 - CH - 2 - 9</t>
  </si>
  <si>
    <t>21/01/20 - CH - 2 - 2</t>
  </si>
  <si>
    <t>20/03/20 - CH - 2 - 16</t>
  </si>
  <si>
    <t>15/12/20 - D - 5 - 9</t>
  </si>
  <si>
    <t>15/11/20 - D - 5 - 9</t>
  </si>
  <si>
    <t>15/10/20 - D - 5 - 9</t>
  </si>
  <si>
    <t>15/09/20 - D - 5 - 9</t>
  </si>
  <si>
    <t>15/07/20 - D - 4 - 9</t>
  </si>
  <si>
    <t>15/05/20 - D - 3 - 9</t>
  </si>
  <si>
    <t>15/04/20 - D - 5 - 9</t>
  </si>
  <si>
    <t>15/02/20 - D - 2 - 9</t>
  </si>
  <si>
    <t>15/01/20 - D - 4 - 9</t>
  </si>
  <si>
    <t>14/08/20 - D - 4 - 9</t>
  </si>
  <si>
    <t>14/06/20 - D - 3 - 9</t>
  </si>
  <si>
    <t>13/03/20 - D - 2 - 9</t>
  </si>
  <si>
    <t>10/02/20 - CH - 1 - 30</t>
  </si>
  <si>
    <t>10/02/20 - CH - 1 - 23</t>
  </si>
  <si>
    <t>5100 0000 0000 0000 1345</t>
  </si>
  <si>
    <t>5100 0000 0000 0000 1340</t>
  </si>
  <si>
    <t>18/12/20 - D - 9 - 2</t>
  </si>
  <si>
    <t>5100 0000 0000 0000 1322</t>
  </si>
  <si>
    <t>18/12/20 - D - 8 - 2</t>
  </si>
  <si>
    <t>06/04/20 - D - 2 - 2</t>
  </si>
  <si>
    <t>5100 0000 0000 0000 1321</t>
  </si>
  <si>
    <t>5100 0000 0000 0000 1320</t>
  </si>
  <si>
    <t>5100 0000 0000 0000 1300</t>
  </si>
  <si>
    <t>31/08/20 - D - 5 - 2</t>
  </si>
  <si>
    <t>31/07/20 - D - 8 - 2</t>
  </si>
  <si>
    <t>31/01/20 - D - 7 - 2</t>
  </si>
  <si>
    <t>30/11/20 - D - 6 - 2</t>
  </si>
  <si>
    <t>30/10/20 - D - 6 - 2</t>
  </si>
  <si>
    <t>30/09/20 - D - 10 - 2</t>
  </si>
  <si>
    <t>30/06/20 - D - 6 - 2</t>
  </si>
  <si>
    <t>30/04/20 - D - 7 - 2</t>
  </si>
  <si>
    <t>30/03/20 - D - 7 - 2</t>
  </si>
  <si>
    <t>29/12/20 - D - 14 - 2</t>
  </si>
  <si>
    <t>29/05/20 - D - 6 - 2</t>
  </si>
  <si>
    <t>29/02/20 - D - 6 - 2</t>
  </si>
  <si>
    <t>15/12/20 - D - 5 - 2</t>
  </si>
  <si>
    <t>15/11/20 - D - 5 - 2</t>
  </si>
  <si>
    <t>15/10/20 - D - 5 - 2</t>
  </si>
  <si>
    <t>15/09/20 - D - 5 - 2</t>
  </si>
  <si>
    <t>15/07/20 - D - 4 - 2</t>
  </si>
  <si>
    <t>15/05/20 - D - 3 - 2</t>
  </si>
  <si>
    <t>15/04/20 - D - 5 - 2</t>
  </si>
  <si>
    <t>15/02/20 - D - 2 - 2</t>
  </si>
  <si>
    <t>15/01/20 - D - 4 - 2</t>
  </si>
  <si>
    <t>14/08/20 - D - 4 - 2</t>
  </si>
  <si>
    <t>14/06/20 - D - 3 - 2</t>
  </si>
  <si>
    <t>13/03/20 - D - 2 - 2</t>
  </si>
  <si>
    <t>5100 0000 0000 0000 1131</t>
  </si>
  <si>
    <t>5100 0000 0000 0000 1130</t>
  </si>
  <si>
    <t>5100 0000 0000 0000 1100</t>
  </si>
  <si>
    <t>5100 0000 0000 0000 1000</t>
  </si>
  <si>
    <t>GASTOS Y OTRAS PERDIDAS</t>
  </si>
  <si>
    <t>31/12/20 - I - 1 - 7</t>
  </si>
  <si>
    <t>31/10/20 - I - 1 - 7</t>
  </si>
  <si>
    <t>31/08/20 - I - 1 - 7</t>
  </si>
  <si>
    <t>31/07/20 - I - 1 - 7</t>
  </si>
  <si>
    <t>31/05/20 - I - 1 - 7</t>
  </si>
  <si>
    <t>31/03/20 - I - 1 - 7</t>
  </si>
  <si>
    <t>31/01/20 - I - 1 - 7</t>
  </si>
  <si>
    <t>30/11/20 - I - 1 - 7</t>
  </si>
  <si>
    <t>30/09/20 - I - 1 - 7</t>
  </si>
  <si>
    <t>30/06/20 - I - 1 - 7</t>
  </si>
  <si>
    <t>30/04/20 - I - 1 - 7</t>
  </si>
  <si>
    <t>29/02/20 - I - 1 - 7</t>
  </si>
  <si>
    <t>4319 0001 0001 0000 0001</t>
  </si>
  <si>
    <t>4319 0001 0001</t>
  </si>
  <si>
    <t>4319 0001</t>
  </si>
  <si>
    <t>31/12/20 - I - 1 - 2</t>
  </si>
  <si>
    <t>31/10/20 - I - 1 - 2</t>
  </si>
  <si>
    <t>31/08/20 - I - 1 - 2</t>
  </si>
  <si>
    <t>31/07/20 - I - 1 - 2</t>
  </si>
  <si>
    <t>31/05/20 - I - 1 - 2</t>
  </si>
  <si>
    <t>31/03/20 - I - 1 - 2</t>
  </si>
  <si>
    <t>31/01/20 - I - 1 - 2</t>
  </si>
  <si>
    <t>30/11/20 - I - 1 - 2</t>
  </si>
  <si>
    <t>30/09/20 - I - 1 - 2</t>
  </si>
  <si>
    <t>30/06/20 - I - 1 - 2</t>
  </si>
  <si>
    <t>30/04/20 - I - 1 - 2</t>
  </si>
  <si>
    <t>29/02/20 - I - 1 - 2</t>
  </si>
  <si>
    <t>4223 0001 0001 0000 0002</t>
  </si>
  <si>
    <t>4223 0001 0001</t>
  </si>
  <si>
    <t>4223 0001</t>
  </si>
  <si>
    <t>REGISTRO DE INTERSES GENERADOS POR EL BANCO, CANCELACION DE INTERESES ERRONEAMENTE CAPTURADOS Y REGISTRO DE GASTOS BANCARIOS Y PASIVOS NO CANCELADOS DURANTE LOS EJERCICIOS DEL 2012, 2013, 2014, 2015, 2016, 2017 Y 2018 Y A SU VES ESTAR ARRASTRANDO SALDOS ENCONTRA DE SU NATURALEZ</t>
  </si>
  <si>
    <t>02/01/20 - D - 9 - 37</t>
  </si>
  <si>
    <t>02/01/20 - D - 9 - 35</t>
  </si>
  <si>
    <t>02/01/20 - D - 9 - 32</t>
  </si>
  <si>
    <t>02/01/20 - D - 9 - 30</t>
  </si>
  <si>
    <t>02/01/20 - D - 9 - 26</t>
  </si>
  <si>
    <t>02/01/20 - D - 9 - 20</t>
  </si>
  <si>
    <t>02/01/20 - D - 9 - 18</t>
  </si>
  <si>
    <t>02/01/20 - D - 9 - 16</t>
  </si>
  <si>
    <t>02/01/20 - D - 9 - 14</t>
  </si>
  <si>
    <t>02/01/20 - D - 9 - 10</t>
  </si>
  <si>
    <t>02/01/20 - D - 9 - 6</t>
  </si>
  <si>
    <t>02/01/20 - D - 9 - 4</t>
  </si>
  <si>
    <t>02/01/20 - D - 9 - 2</t>
  </si>
  <si>
    <t>RESULTADO DE EJERCICIOS ANTERIORES</t>
  </si>
  <si>
    <t>3221 0001 0000 0000 0001</t>
  </si>
  <si>
    <t>Resultado de Ejercicios Anteriores</t>
  </si>
  <si>
    <t>3221 0001</t>
  </si>
  <si>
    <t>Hacienda Publica / Patrimonio Generado</t>
  </si>
  <si>
    <t>HACIENDA PUBLICA / PATRIMONIO</t>
  </si>
  <si>
    <t>02/01/20 - D - 9 - 8</t>
  </si>
  <si>
    <t>2117 0001 0001 0003 0003</t>
  </si>
  <si>
    <t>2117 0001 0001 0003 0002</t>
  </si>
  <si>
    <t>31/08/20 - D - 5 - 16</t>
  </si>
  <si>
    <t>31/07/20 - D - 8 - 16</t>
  </si>
  <si>
    <t>31/01/20 - D - 7 - 16</t>
  </si>
  <si>
    <t>30/11/20 - D - 6 - 16</t>
  </si>
  <si>
    <t>30/10/20 - D - 6 - 16</t>
  </si>
  <si>
    <t>30/09/20 - D - 10 - 16</t>
  </si>
  <si>
    <t>30/06/20 - D - 6 - 16</t>
  </si>
  <si>
    <t>30/04/20 - D - 7 - 16</t>
  </si>
  <si>
    <t>30/03/20 - D - 7 - 16</t>
  </si>
  <si>
    <t>29/12/20 - D - 14 - 16</t>
  </si>
  <si>
    <t>29/05/20 - D - 6 - 16</t>
  </si>
  <si>
    <t>29/02/20 - D - 6 - 16</t>
  </si>
  <si>
    <t>PAGO DE ISR MENSUAL</t>
  </si>
  <si>
    <t>19/11/20 - D - 4 - 1</t>
  </si>
  <si>
    <t>18/05/20 - D - 4 - 2</t>
  </si>
  <si>
    <t>18/02/20 - D - 4 - 2</t>
  </si>
  <si>
    <t>17/06/20 - D - 5 - 2</t>
  </si>
  <si>
    <t>PAGO DE ISR DEL MES</t>
  </si>
  <si>
    <t>17/04/20 - D - 6 - 2</t>
  </si>
  <si>
    <t>PAGO DE ISR DEL MES CORRESPONDIENTE</t>
  </si>
  <si>
    <t>17/03/20 - D - 4 - 2</t>
  </si>
  <si>
    <t>PAGO DE ISR</t>
  </si>
  <si>
    <t>17/01/20 - D - 3 - 1</t>
  </si>
  <si>
    <t>16/12/20 - D - 7 - 1</t>
  </si>
  <si>
    <t>15/12/20 - D - 5 - 16</t>
  </si>
  <si>
    <t>15/11/20 - D - 5 - 16</t>
  </si>
  <si>
    <t>15/10/20 - D - 5 - 16</t>
  </si>
  <si>
    <t>15/09/20 - D - 5 - 16</t>
  </si>
  <si>
    <t>15/07/20 - D - 4 - 16</t>
  </si>
  <si>
    <t>15/05/20 - D - 3 - 16</t>
  </si>
  <si>
    <t>15/04/20 - D - 5 - 16</t>
  </si>
  <si>
    <t>15/02/20 - D - 2 - 16</t>
  </si>
  <si>
    <t>15/01/20 - D - 4 - 16</t>
  </si>
  <si>
    <t>14/08/20 - D - 4 - 16</t>
  </si>
  <si>
    <t>14/06/20 - D - 3 - 16</t>
  </si>
  <si>
    <t>13/10/20 - D - 4 - 2</t>
  </si>
  <si>
    <t>13/03/20 - D - 2 - 16</t>
  </si>
  <si>
    <t>12/08/20 - D - 3 - 1</t>
  </si>
  <si>
    <t>10/07/20 - D - 3 - 2</t>
  </si>
  <si>
    <t>09/09/20 - D - 3 - 1</t>
  </si>
  <si>
    <t>02/01/20 - D - 9 - 29</t>
  </si>
  <si>
    <t>02/01/20 - D - 9 - 25</t>
  </si>
  <si>
    <t>2117 0001 0001 0003 0001</t>
  </si>
  <si>
    <t>Retenciones de I.S.R.</t>
  </si>
  <si>
    <t>2117 0001 0001 0003</t>
  </si>
  <si>
    <t>31/08/20 - D - 5 - 19</t>
  </si>
  <si>
    <t>31/07/20 - D - 8 - 19</t>
  </si>
  <si>
    <t>31/01/20 - D - 7 - 19</t>
  </si>
  <si>
    <t>30/11/20 - D - 6 - 19</t>
  </si>
  <si>
    <t>30/10/20 - D - 6 - 19</t>
  </si>
  <si>
    <t>30/09/20 - D - 10 - 19</t>
  </si>
  <si>
    <t>30/06/20 - D - 6 - 19</t>
  </si>
  <si>
    <t>30/04/20 - D - 7 - 19</t>
  </si>
  <si>
    <t>30/03/20 - D - 7 - 19</t>
  </si>
  <si>
    <t>29/12/20 - D - 14 - 19</t>
  </si>
  <si>
    <t>29/05/20 - D - 6 - 19</t>
  </si>
  <si>
    <t>29/04/20 - D - 8 - 39</t>
  </si>
  <si>
    <t>29/02/20 - D - 6 - 19</t>
  </si>
  <si>
    <t>25/09/20 - D - 7 - 39</t>
  </si>
  <si>
    <t>15/12/20 - D - 5 - 19</t>
  </si>
  <si>
    <t>15/11/20 - D - 5 - 19</t>
  </si>
  <si>
    <t>15/10/20 - D - 5 - 19</t>
  </si>
  <si>
    <t>15/09/20 - D - 5 - 19</t>
  </si>
  <si>
    <t>15/07/20 - D - 4 - 19</t>
  </si>
  <si>
    <t>15/05/20 - D - 3 - 19</t>
  </si>
  <si>
    <t>15/04/20 - D - 5 - 19</t>
  </si>
  <si>
    <t>15/02/20 - D - 2 - 19</t>
  </si>
  <si>
    <t>15/01/20 - D - 4 - 19</t>
  </si>
  <si>
    <t>14/08/20 - D - 4 - 19</t>
  </si>
  <si>
    <t>14/06/20 - D - 3 - 19</t>
  </si>
  <si>
    <t>13/03/20 - D - 2 - 19</t>
  </si>
  <si>
    <t>09/11/20 - D - 2 - 39</t>
  </si>
  <si>
    <t>08/09/20 - D - 2 - 39</t>
  </si>
  <si>
    <t>07/12/20 - D - 2 - 39</t>
  </si>
  <si>
    <t>02/10/20 - D - 2 - 39</t>
  </si>
  <si>
    <t>2117 0001 0001 0002 0005</t>
  </si>
  <si>
    <t>31/08/20 - D - 5 - 18</t>
  </si>
  <si>
    <t>31/07/20 - D - 8 - 18</t>
  </si>
  <si>
    <t>31/01/20 - D - 7 - 18</t>
  </si>
  <si>
    <t>30/11/20 - D - 6 - 18</t>
  </si>
  <si>
    <t>30/10/20 - D - 6 - 18</t>
  </si>
  <si>
    <t>30/09/20 - D - 10 - 18</t>
  </si>
  <si>
    <t>30/06/20 - D - 6 - 18</t>
  </si>
  <si>
    <t>30/04/20 - D - 7 - 18</t>
  </si>
  <si>
    <t>30/03/20 - D - 7 - 18</t>
  </si>
  <si>
    <t>29/12/20 - D - 14 - 18</t>
  </si>
  <si>
    <t>29/05/20 - D - 6 - 18</t>
  </si>
  <si>
    <t>29/04/20 - D - 8 - 38</t>
  </si>
  <si>
    <t>29/02/20 - D - 6 - 18</t>
  </si>
  <si>
    <t>25/09/20 - D - 7 - 38</t>
  </si>
  <si>
    <t>15/12/20 - D - 5 - 18</t>
  </si>
  <si>
    <t>15/11/20 - D - 5 - 18</t>
  </si>
  <si>
    <t>15/10/20 - D - 5 - 18</t>
  </si>
  <si>
    <t>15/09/20 - D - 5 - 18</t>
  </si>
  <si>
    <t>15/07/20 - D - 4 - 18</t>
  </si>
  <si>
    <t>15/05/20 - D - 3 - 18</t>
  </si>
  <si>
    <t>15/04/20 - D - 5 - 18</t>
  </si>
  <si>
    <t>15/02/20 - D - 2 - 18</t>
  </si>
  <si>
    <t>15/01/20 - D - 4 - 18</t>
  </si>
  <si>
    <t>14/08/20 - D - 4 - 18</t>
  </si>
  <si>
    <t>14/06/20 - D - 3 - 18</t>
  </si>
  <si>
    <t>13/03/20 - D - 2 - 18</t>
  </si>
  <si>
    <t>09/11/20 - D - 2 - 38</t>
  </si>
  <si>
    <t>08/09/20 - D - 2 - 38</t>
  </si>
  <si>
    <t>07/12/20 - D - 2 - 38</t>
  </si>
  <si>
    <t>02/10/20 - D - 2 - 38</t>
  </si>
  <si>
    <t>2117 0001 0001 0002 0004</t>
  </si>
  <si>
    <t>31/08/20 - D - 5 - 17</t>
  </si>
  <si>
    <t>31/07/20 - D - 8 - 17</t>
  </si>
  <si>
    <t>31/01/20 - D - 7 - 17</t>
  </si>
  <si>
    <t>30/11/20 - D - 6 - 17</t>
  </si>
  <si>
    <t>30/10/20 - D - 6 - 17</t>
  </si>
  <si>
    <t>30/09/20 - D - 10 - 17</t>
  </si>
  <si>
    <t>30/06/20 - D - 6 - 17</t>
  </si>
  <si>
    <t>30/04/20 - D - 7 - 17</t>
  </si>
  <si>
    <t>30/03/20 - D - 7 - 17</t>
  </si>
  <si>
    <t>29/12/20 - D - 14 - 17</t>
  </si>
  <si>
    <t>29/05/20 - D - 6 - 17</t>
  </si>
  <si>
    <t>29/04/20 - D - 8 - 37</t>
  </si>
  <si>
    <t>29/02/20 - D - 6 - 17</t>
  </si>
  <si>
    <t>25/09/20 - D - 7 - 37</t>
  </si>
  <si>
    <t>15/12/20 - D - 5 - 17</t>
  </si>
  <si>
    <t>15/11/20 - D - 5 - 17</t>
  </si>
  <si>
    <t>15/10/20 - D - 5 - 17</t>
  </si>
  <si>
    <t>15/09/20 - D - 5 - 17</t>
  </si>
  <si>
    <t>15/07/20 - D - 4 - 17</t>
  </si>
  <si>
    <t>15/05/20 - D - 3 - 17</t>
  </si>
  <si>
    <t>15/04/20 - D - 5 - 17</t>
  </si>
  <si>
    <t>15/02/20 - D - 2 - 17</t>
  </si>
  <si>
    <t>15/01/20 - D - 4 - 17</t>
  </si>
  <si>
    <t>14/08/20 - D - 4 - 17</t>
  </si>
  <si>
    <t>14/06/20 - D - 3 - 17</t>
  </si>
  <si>
    <t>13/03/20 - D - 2 - 17</t>
  </si>
  <si>
    <t>09/11/20 - D - 2 - 37</t>
  </si>
  <si>
    <t>08/09/20 - D - 2 - 37</t>
  </si>
  <si>
    <t>07/12/20 - D - 2 - 37</t>
  </si>
  <si>
    <t>02/10/20 - D - 2 - 37</t>
  </si>
  <si>
    <t>2117 0001 0001 0002 0003</t>
  </si>
  <si>
    <t>Retenciones de ISSEMYM</t>
  </si>
  <si>
    <t>2117 0001 0001 0002</t>
  </si>
  <si>
    <t>Impuestos y Retenciones por Pagar</t>
  </si>
  <si>
    <t>2117 0001 0001</t>
  </si>
  <si>
    <t>Retenciones a Favor de Terceros por Pagar</t>
  </si>
  <si>
    <t>2117 0001</t>
  </si>
  <si>
    <t>Retenciones y Contribuciones por pagar a Corto Plazo</t>
  </si>
  <si>
    <t>02/01/20 - D - 9 - 34</t>
  </si>
  <si>
    <t>02/01/20 - D - 9 - 28</t>
  </si>
  <si>
    <t>02/01/20 - D - 9 - 22</t>
  </si>
  <si>
    <t>2112 0001 0000 0000 2112</t>
  </si>
  <si>
    <t>02/01/20 - D - 9 - 23</t>
  </si>
  <si>
    <t>2112 0001 0000 0000 0004</t>
  </si>
  <si>
    <t>02/01/20 - D - 9 - 24</t>
  </si>
  <si>
    <t>2112 0001 0000 0000 0003</t>
  </si>
  <si>
    <t>02/01/20 - D - 9 - 33</t>
  </si>
  <si>
    <t>02/01/20 - D - 9 - 27</t>
  </si>
  <si>
    <t>02/01/20 - D - 9 - 21</t>
  </si>
  <si>
    <t>2112 0001 0000 0000 0001</t>
  </si>
  <si>
    <t>Proveedores</t>
  </si>
  <si>
    <t>2112 0001</t>
  </si>
  <si>
    <t>Proveedores por pagar a Corto Plazo</t>
  </si>
  <si>
    <t>Cuentas por pagar a Corto Plazo</t>
  </si>
  <si>
    <t>PASIVO CIRCULANTE</t>
  </si>
  <si>
    <t>31/12/20 - D - 15 - 8</t>
  </si>
  <si>
    <t>31/10/20 - D - 7 - 8</t>
  </si>
  <si>
    <t>31/08/20 - D - 6 - 8</t>
  </si>
  <si>
    <t>31/07/20 - D - 9 - 8</t>
  </si>
  <si>
    <t>31/05/20 - D - 7 - 8</t>
  </si>
  <si>
    <t>31/03/20 - D - 8 - 8</t>
  </si>
  <si>
    <t>31/01/20 - D - 8 - 8</t>
  </si>
  <si>
    <t>30/11/20 - D - 7 - 8</t>
  </si>
  <si>
    <t>30/09/20 - D - 11 - 8</t>
  </si>
  <si>
    <t>30/06/20 - D - 7 - 8</t>
  </si>
  <si>
    <t>30/04/20 - D - 9 - 8</t>
  </si>
  <si>
    <t>29/02/20 - D - 7 - 8</t>
  </si>
  <si>
    <t>DEPRECIACION DE MOBILIARIO DE OFICINA</t>
  </si>
  <si>
    <t>1263 0000 0000 0000 0002</t>
  </si>
  <si>
    <t>DEPRECIACION DE BIENES INFORMATIVOS</t>
  </si>
  <si>
    <t>1263 0000 0000 0000 0001</t>
  </si>
  <si>
    <t>Depreciaciones</t>
  </si>
  <si>
    <t>MOBILIARIO DE OFICINA</t>
  </si>
  <si>
    <t>1241 0006 0000 0000 0001</t>
  </si>
  <si>
    <t>Mobiliario y Equipo de Oficina</t>
  </si>
  <si>
    <t>1241 0006</t>
  </si>
  <si>
    <t>EQUIPO DE COMPUTO</t>
  </si>
  <si>
    <t>1241 0001 0000 0000 0001</t>
  </si>
  <si>
    <t>Revaluación de Mobiliario y Equipo de Administración</t>
  </si>
  <si>
    <t>1241 0001</t>
  </si>
  <si>
    <t>ACTIVO NO CIRCULANTE</t>
  </si>
  <si>
    <t>17/01/20 - D - 3 - 2</t>
  </si>
  <si>
    <t>SUBSIDIO AL EMPLEO</t>
  </si>
  <si>
    <t>1123 0001 0000 0000 0001</t>
  </si>
  <si>
    <t>Credito al Salario</t>
  </si>
  <si>
    <t>1123 0001</t>
  </si>
  <si>
    <t>Deudores Diversos por cobrar a Corto Plazo</t>
  </si>
  <si>
    <t>FONDOS DE INVERSION A CORTO PLAZO</t>
  </si>
  <si>
    <t>1121 0001 0000 0000 0001</t>
  </si>
  <si>
    <t>% de Inversion de Fondo Financiero de Apoyo Municipal</t>
  </si>
  <si>
    <t>1121 0001</t>
  </si>
  <si>
    <t>Inversiones financieras de corto plazo</t>
  </si>
  <si>
    <t>Derechos a recibir efectivo o equivalentes</t>
  </si>
  <si>
    <t>POR LOS DEPOSITOS REALIZADOS EN EL MES DE DICIEMBRE 2020</t>
  </si>
  <si>
    <t>31/12/20 - D - 1 - 1</t>
  </si>
  <si>
    <t>POR LOS DEPOSITOS REALIZADOS EN EL MES DE OCTUBRE 2020</t>
  </si>
  <si>
    <t>31/10/20 - D - 1 - 1</t>
  </si>
  <si>
    <t>31/08/20 - D - 5 - 1</t>
  </si>
  <si>
    <t>POR LOS DEPOSITOS REALIZADOS EN EL MES DE AGOSTO 2020</t>
  </si>
  <si>
    <t>31/08/20 - D - 1 - 1</t>
  </si>
  <si>
    <t>31/07/20 - D - 8 - 1</t>
  </si>
  <si>
    <t>POR LOS DEPOSITOS REALIZADOS EN EL MES DE JULIO 2020</t>
  </si>
  <si>
    <t>31/07/20 - D - 1 - 1</t>
  </si>
  <si>
    <t>POR LOS DEPOSITOS REALIZADOS EN EL MES DE MARZO 2020</t>
  </si>
  <si>
    <t>31/03/20 - D - 1 - 1</t>
  </si>
  <si>
    <t>31/01/20 - D - 7 - 1</t>
  </si>
  <si>
    <t>POR LOS DEPOSITOS REALIZADOS EN EL MES DE ENERO 2020</t>
  </si>
  <si>
    <t>31/01/20 - D - 2 - 1</t>
  </si>
  <si>
    <t>30/11/20 - D - 6 - 1</t>
  </si>
  <si>
    <t>POR LOS DEPOSITOS REALIZADOS EN EL MES DE NOVIEMBRE 2020</t>
  </si>
  <si>
    <t>30/11/20 - D - 1 - 1</t>
  </si>
  <si>
    <t>30/10/20 - D - 6 - 1</t>
  </si>
  <si>
    <t>30/09/20 - D - 10 - 1</t>
  </si>
  <si>
    <t>POR LOS DEPOSITOS REALIZADOS EN EL MES DE SEPTIMEBRE 2020</t>
  </si>
  <si>
    <t>30/09/20 - D - 1 - 1</t>
  </si>
  <si>
    <t>30/07/20 - D - 7 - 1</t>
  </si>
  <si>
    <t>30/06/20 - D - 6 - 1</t>
  </si>
  <si>
    <t>POR LOS DEPOSITOS REALIZADOS EN EL MES DE JUNIO 2020</t>
  </si>
  <si>
    <t>30/06/20 - D - 1 - 1</t>
  </si>
  <si>
    <t>30/04/20 - D - 7 - 1</t>
  </si>
  <si>
    <t>POR LOS DEPOSITOS REALIZADOS EN EL MES DE ABRIL 2020</t>
  </si>
  <si>
    <t>30/04/20 - D - 1 - 1</t>
  </si>
  <si>
    <t>30/03/20 - D - 7 - 1</t>
  </si>
  <si>
    <t>30/01/20 - D - 6 - 1</t>
  </si>
  <si>
    <t>30/01/20 - D - 5 - 1</t>
  </si>
  <si>
    <t>29/12/20 - D - 14 - 1</t>
  </si>
  <si>
    <t>29/12/20 - D - 13 - 1</t>
  </si>
  <si>
    <t>29/09/20 - D - 9 - 1</t>
  </si>
  <si>
    <t>29/09/20 - D - 8 - 1</t>
  </si>
  <si>
    <t>29/05/20 - D - 6 - 1</t>
  </si>
  <si>
    <t>29/05/20 - D - 5 - 1</t>
  </si>
  <si>
    <t>29/04/20 - D - 8 - 1</t>
  </si>
  <si>
    <t>29/02/20 - D - 6 - 1</t>
  </si>
  <si>
    <t>POR LOS DEPOSITOS REALIZADOS EN EL MES DE FEBRERO 2020</t>
  </si>
  <si>
    <t>29/02/20 - D - 1 - 1</t>
  </si>
  <si>
    <t>25/09/20 - D - 7 - 1</t>
  </si>
  <si>
    <t>24/12/20 - D - 12 - 1</t>
  </si>
  <si>
    <t>24/12/20 - D - 11 - 1</t>
  </si>
  <si>
    <t>24/12/20 - D - 10 - 1</t>
  </si>
  <si>
    <t>24/09/20 - D - 6 - 1</t>
  </si>
  <si>
    <t>24/09/20 - CH - 1 - 1</t>
  </si>
  <si>
    <t>24/03/20 - D - 6 - 1</t>
  </si>
  <si>
    <t>23/11/20 - CH - 1 - 1</t>
  </si>
  <si>
    <t>23/07/20 - D - 6 - 1</t>
  </si>
  <si>
    <t>23/07/20 - CH - 1 - 1</t>
  </si>
  <si>
    <t>21/01/20 - CH - 2 - 1</t>
  </si>
  <si>
    <t>21/01/20 - CH - 1 - 1</t>
  </si>
  <si>
    <t>20/07/20 - D - 5 - 1</t>
  </si>
  <si>
    <t>20/03/20 - CH - 2 - 1</t>
  </si>
  <si>
    <t>20/03/20 - CH - 1 - 1</t>
  </si>
  <si>
    <t>19/11/20 - D - 4 - 2</t>
  </si>
  <si>
    <t>19/02/20 - D - 5 - 1</t>
  </si>
  <si>
    <t>18/12/20 - D - 9 - 1</t>
  </si>
  <si>
    <t>18/12/20 - D - 8 - 1</t>
  </si>
  <si>
    <t>18/05/20 - D - 4 - 1</t>
  </si>
  <si>
    <t>18/03/20 - D - 5 - 1</t>
  </si>
  <si>
    <t>18/02/20 - D - 4 - 1</t>
  </si>
  <si>
    <t>18/02/20 - D - 3 - 1</t>
  </si>
  <si>
    <t>17/06/20 - D - 5 - 1</t>
  </si>
  <si>
    <t>17/06/20 - D - 4 - 1</t>
  </si>
  <si>
    <t>17/04/20 - D - 6 - 1</t>
  </si>
  <si>
    <t>17/03/20 - D - 4 - 1</t>
  </si>
  <si>
    <t>17/01/20 - D - 3 - 3</t>
  </si>
  <si>
    <t>16/12/20 - D - 7 - 2</t>
  </si>
  <si>
    <t>16/12/20 - CH - 4 - 1</t>
  </si>
  <si>
    <t>15/12/20 - D - 6 - 1</t>
  </si>
  <si>
    <t>15/12/20 - D - 5 - 1</t>
  </si>
  <si>
    <t>( 53-CANCELADO )  CHEQUE NO 53 CANCELADO</t>
  </si>
  <si>
    <t>15/12/20 - CH - 3 - 1</t>
  </si>
  <si>
    <t>( 52-CANCELADO )  CHEQUE NO 52 CANCELADO</t>
  </si>
  <si>
    <t>15/12/20 - CH - 2 - 1</t>
  </si>
  <si>
    <t>15/11/20 - D - 5 - 1</t>
  </si>
  <si>
    <t>15/10/20 - D - 5 - 1</t>
  </si>
  <si>
    <t>15/09/20 - D - 5 - 1</t>
  </si>
  <si>
    <t>15/07/20 - D - 4 - 1</t>
  </si>
  <si>
    <t>15/05/20 - D - 3 - 1</t>
  </si>
  <si>
    <t>15/04/20 - D - 5 - 1</t>
  </si>
  <si>
    <t>15/02/20 - D - 2 - 1</t>
  </si>
  <si>
    <t>15/01/20 - D - 4 - 1</t>
  </si>
  <si>
    <t>14/12/20 - CH - 1 - 1</t>
  </si>
  <si>
    <t>14/08/20 - D - 4 - 1</t>
  </si>
  <si>
    <t>14/06/20 - D - 3 - 1</t>
  </si>
  <si>
    <t>13/10/20 - D - 4 - 1</t>
  </si>
  <si>
    <t>13/03/20 - D - 3 - 1</t>
  </si>
  <si>
    <t>13/03/20 - D - 2 - 1</t>
  </si>
  <si>
    <t>13/01/20 - D - 1 - 1</t>
  </si>
  <si>
    <t>12/08/20 - D - 3 - 2</t>
  </si>
  <si>
    <t>11/08/20 - D - 2 - 1</t>
  </si>
  <si>
    <t>11/06/20 - D - 2 - 1</t>
  </si>
  <si>
    <t>10/12/20 - D - 4 - 1</t>
  </si>
  <si>
    <t>10/11/20 - D - 3 - 1</t>
  </si>
  <si>
    <t>10/07/20 - D - 3 - 1</t>
  </si>
  <si>
    <t>10/07/20 - D - 2 - 1</t>
  </si>
  <si>
    <t>10/02/20 - CH - 1 - 1</t>
  </si>
  <si>
    <t>09/11/20 - D - 2 - 1</t>
  </si>
  <si>
    <t>09/09/20 - D - 4 - 1</t>
  </si>
  <si>
    <t>09/09/20 - D - 3 - 2</t>
  </si>
  <si>
    <t>08/09/20 - D - 2 - 1</t>
  </si>
  <si>
    <t>08/05/20 - D - 2 - 1</t>
  </si>
  <si>
    <t>POR LOS DEPOSITOS REALIZADOS EN EL MES DE MAYO 2020</t>
  </si>
  <si>
    <t>08/05/20 - D - 1 - 1</t>
  </si>
  <si>
    <t>07/12/20 - D - 3 - 1</t>
  </si>
  <si>
    <t>07/12/20 - D - 2 - 1</t>
  </si>
  <si>
    <t>06/04/20 - D - 4 - 1</t>
  </si>
  <si>
    <t>06/04/20 - D - 3 - 1</t>
  </si>
  <si>
    <t>06/04/20 - D - 2 - 1</t>
  </si>
  <si>
    <t>02/10/20 - D - 3 - 1</t>
  </si>
  <si>
    <t>02/10/20 - D - 2 - 1</t>
  </si>
  <si>
    <t xml:space="preserve"> CUENTA  0112695324</t>
  </si>
  <si>
    <t>1112 0001 0000 0000 0003</t>
  </si>
  <si>
    <t>02/01/20 - D - 9 - 36</t>
  </si>
  <si>
    <t>CTA: 0104042697</t>
  </si>
  <si>
    <t>1112 0001 0000 0000 0002</t>
  </si>
  <si>
    <t>02/01/20 - D - 9 - 31</t>
  </si>
  <si>
    <t>02/01/20 - D - 9 - 19</t>
  </si>
  <si>
    <t>02/01/20 - D - 9 - 17</t>
  </si>
  <si>
    <t>02/01/20 - D - 9 - 15</t>
  </si>
  <si>
    <t>02/01/20 - D - 9 - 13</t>
  </si>
  <si>
    <t>02/01/20 - D - 9 - 11</t>
  </si>
  <si>
    <t>02/01/20 - D - 9 - 3</t>
  </si>
  <si>
    <t>BANCOMER CTA. NO. 0192369516</t>
  </si>
  <si>
    <t>1112 0001 0000 0000 0001</t>
  </si>
  <si>
    <t>BANCOMER</t>
  </si>
  <si>
    <t>1112 0001</t>
  </si>
  <si>
    <t>FONDO FIJO DE CAJA</t>
  </si>
  <si>
    <t>1111 0002 0000 0000 0001</t>
  </si>
  <si>
    <t>Fondo Fijo de Caja</t>
  </si>
  <si>
    <t>1111 0002</t>
  </si>
  <si>
    <t>31/12/20 - I - 1 - 1</t>
  </si>
  <si>
    <t>31/12/20 - D - 1 - 2</t>
  </si>
  <si>
    <t>31/10/20 - I - 1 - 1</t>
  </si>
  <si>
    <t>31/10/20 - D - 1 - 2</t>
  </si>
  <si>
    <t>31/08/20 - I - 1 - 1</t>
  </si>
  <si>
    <t>31/08/20 - D - 1 - 2</t>
  </si>
  <si>
    <t>31/07/20 - I - 1 - 1</t>
  </si>
  <si>
    <t>31/07/20 - D - 1 - 2</t>
  </si>
  <si>
    <t>31/05/20 - I - 1 - 1</t>
  </si>
  <si>
    <t>31/03/20 - I - 1 - 1</t>
  </si>
  <si>
    <t>31/03/20 - D - 1 - 2</t>
  </si>
  <si>
    <t>31/01/20 - I - 1 - 1</t>
  </si>
  <si>
    <t>31/01/20 - D - 2 - 2</t>
  </si>
  <si>
    <t>30/11/20 - I - 1 - 1</t>
  </si>
  <si>
    <t>30/11/20 - D - 1 - 2</t>
  </si>
  <si>
    <t>30/09/20 - I - 1 - 1</t>
  </si>
  <si>
    <t>30/09/20 - D - 1 - 2</t>
  </si>
  <si>
    <t>30/06/20 - I - 1 - 1</t>
  </si>
  <si>
    <t>30/06/20 - D - 1 - 2</t>
  </si>
  <si>
    <t>30/04/20 - I - 1 - 1</t>
  </si>
  <si>
    <t>30/04/20 - D - 1 - 2</t>
  </si>
  <si>
    <t>29/02/20 - I - 1 - 1</t>
  </si>
  <si>
    <t>29/02/20 - D - 1 - 2</t>
  </si>
  <si>
    <t>08/05/20 - D - 1 - 2</t>
  </si>
  <si>
    <t>02/01/20 - D - 9 - 12</t>
  </si>
  <si>
    <t>02/01/20 - D - 9 - 9</t>
  </si>
  <si>
    <t>02/01/20 - D - 9 - 7</t>
  </si>
  <si>
    <t>02/01/20 - D - 9 - 5</t>
  </si>
  <si>
    <t>02/01/20 - D - 9 - 1</t>
  </si>
  <si>
    <t>CAJA</t>
  </si>
  <si>
    <t>1111 0001 0000 0000 0001</t>
  </si>
  <si>
    <t>Caja</t>
  </si>
  <si>
    <t>1111 0001</t>
  </si>
  <si>
    <t>ACTIVO CIRCULANTE</t>
  </si>
  <si>
    <r>
      <t xml:space="preserve">Fecha de Antigüedad </t>
    </r>
    <r>
      <rPr>
        <sz val="8"/>
        <rFont val="Arial"/>
        <family val="2"/>
      </rPr>
      <t>(9)</t>
    </r>
  </si>
  <si>
    <r>
      <t xml:space="preserve">Saldo Final     </t>
    </r>
    <r>
      <rPr>
        <sz val="8"/>
        <rFont val="Arial"/>
        <family val="2"/>
      </rPr>
      <t xml:space="preserve"> (8)</t>
    </r>
  </si>
  <si>
    <r>
      <t xml:space="preserve">Haber    </t>
    </r>
    <r>
      <rPr>
        <b/>
        <sz val="5"/>
        <rFont val="Arial"/>
        <family val="2"/>
      </rPr>
      <t xml:space="preserve"> </t>
    </r>
    <r>
      <rPr>
        <sz val="8"/>
        <rFont val="Arial"/>
        <family val="2"/>
      </rPr>
      <t>(7)</t>
    </r>
  </si>
  <si>
    <r>
      <t xml:space="preserve">Debe      </t>
    </r>
    <r>
      <rPr>
        <sz val="8"/>
        <rFont val="Arial"/>
        <family val="2"/>
      </rPr>
      <t>(6)</t>
    </r>
  </si>
  <si>
    <r>
      <t xml:space="preserve">Saldo Inicial    </t>
    </r>
    <r>
      <rPr>
        <sz val="8"/>
        <rFont val="Arial"/>
        <family val="2"/>
      </rPr>
      <t xml:space="preserve"> (5)</t>
    </r>
  </si>
  <si>
    <r>
      <t xml:space="preserve">Concepto   </t>
    </r>
    <r>
      <rPr>
        <sz val="8"/>
        <rFont val="Arial"/>
        <family val="2"/>
      </rPr>
      <t xml:space="preserve"> (4)</t>
    </r>
  </si>
  <si>
    <t>Cuenta Pública 2020        
Anexo al Estado de Situación Financiera (pesos)</t>
  </si>
  <si>
    <t>TOTALES (8)</t>
  </si>
  <si>
    <t>Haber</t>
  </si>
  <si>
    <t>Debe</t>
  </si>
  <si>
    <t>SSSS Cta</t>
  </si>
  <si>
    <t>SSS Cta</t>
  </si>
  <si>
    <t>SS Cta</t>
  </si>
  <si>
    <t>S Cta</t>
  </si>
  <si>
    <t>Cta</t>
  </si>
  <si>
    <r>
      <t xml:space="preserve">Saldo Final </t>
    </r>
    <r>
      <rPr>
        <sz val="8"/>
        <rFont val="Arial"/>
        <family val="2"/>
      </rPr>
      <t>(7)</t>
    </r>
  </si>
  <si>
    <r>
      <t xml:space="preserve">Movimientos del Mes </t>
    </r>
    <r>
      <rPr>
        <sz val="8"/>
        <rFont val="Arial"/>
        <family val="2"/>
      </rPr>
      <t xml:space="preserve"> (6)</t>
    </r>
  </si>
  <si>
    <r>
      <t>Saldo Inicial</t>
    </r>
    <r>
      <rPr>
        <sz val="8"/>
        <rFont val="Arial"/>
        <family val="2"/>
      </rPr>
      <t xml:space="preserve"> (5)</t>
    </r>
  </si>
  <si>
    <r>
      <t>Nombre de la Cuenta</t>
    </r>
    <r>
      <rPr>
        <sz val="8"/>
        <rFont val="Arial"/>
        <family val="2"/>
      </rPr>
      <t xml:space="preserve"> (4)</t>
    </r>
  </si>
  <si>
    <t>Cuenta Pública 2020        
Balanza de Comprobación Detallada 
(pesos)</t>
  </si>
  <si>
    <r>
      <t xml:space="preserve">Total Anual </t>
    </r>
    <r>
      <rPr>
        <sz val="8"/>
        <color theme="1"/>
        <rFont val="Arial"/>
        <family val="2"/>
      </rPr>
      <t>(7)</t>
    </r>
  </si>
  <si>
    <t>Personal Administrativo de Servicios de Salud</t>
  </si>
  <si>
    <t>Personal Administrativo y de Servicio Público</t>
  </si>
  <si>
    <t>II. Gasto Etiquetado</t>
  </si>
  <si>
    <t>I. Gasto No Etiquetado</t>
  </si>
  <si>
    <r>
      <t xml:space="preserve">Observaciones
</t>
    </r>
    <r>
      <rPr>
        <sz val="9"/>
        <rFont val="Arial"/>
        <family val="2"/>
      </rPr>
      <t>(6)</t>
    </r>
  </si>
  <si>
    <r>
      <t xml:space="preserve">Variacion
</t>
    </r>
    <r>
      <rPr>
        <sz val="9"/>
        <rFont val="Arial"/>
        <family val="2"/>
      </rPr>
      <t>(5)</t>
    </r>
  </si>
  <si>
    <r>
      <t xml:space="preserve">Monto de remuneraciones efectivamente pagadas
 </t>
    </r>
    <r>
      <rPr>
        <sz val="9"/>
        <rFont val="Arial"/>
        <family val="2"/>
      </rPr>
      <t>(4)</t>
    </r>
  </si>
  <si>
    <r>
      <t xml:space="preserve">Concepto </t>
    </r>
    <r>
      <rPr>
        <sz val="9"/>
        <rFont val="Arial"/>
        <family val="2"/>
      </rPr>
      <t>(3)</t>
    </r>
  </si>
  <si>
    <t xml:space="preserve"> Al 31 de diciembre de 2017 y al 31 de diciembre de 2020  (2)</t>
  </si>
  <si>
    <t>Cuenta Pública 2020       
Remuneraciones Pagadas a Personal Administrativo 
(Pesos)</t>
  </si>
  <si>
    <t>"Bajo protesta de decir verdad declaramos que los formatos y sus notas, son razonablemente correctos y son responsabilidad del emisor"</t>
  </si>
  <si>
    <t>Nota: Agregar expediente digitalizado  de los pagos bimestrales realizados en el banco y que incluya poliza de egresos con soporte documental y las cedulas de cálculo</t>
  </si>
  <si>
    <r>
      <t xml:space="preserve">Total Anual </t>
    </r>
    <r>
      <rPr>
        <sz val="8"/>
        <color theme="1"/>
        <rFont val="Lato"/>
        <family val="2"/>
      </rPr>
      <t>(10)</t>
    </r>
  </si>
  <si>
    <t>Sexto bimestre</t>
  </si>
  <si>
    <t>Quinto bimestre</t>
  </si>
  <si>
    <t>Cuarto bimestre</t>
  </si>
  <si>
    <t>Tercer bimestre</t>
  </si>
  <si>
    <t>Segundo bimestre</t>
  </si>
  <si>
    <t>Primer bimestre</t>
  </si>
  <si>
    <t xml:space="preserve">Importe pagado </t>
  </si>
  <si>
    <t xml:space="preserve">Fecha de Pago </t>
  </si>
  <si>
    <t>Póliza de Registro</t>
  </si>
  <si>
    <t>Ingesos recuadados por concepto de Rezagos</t>
  </si>
  <si>
    <t>Cuenta Contable donde se registra
el gasto del pago al Fideicomiso</t>
  </si>
  <si>
    <r>
      <t xml:space="preserve">Cuenta Contable donde se registra
la provisión del pasivo del pago al Fideicomiso
</t>
    </r>
    <r>
      <rPr>
        <b/>
        <sz val="7"/>
        <rFont val="Lato"/>
        <family val="2"/>
      </rPr>
      <t>(En su caso)</t>
    </r>
  </si>
  <si>
    <r>
      <t xml:space="preserve">Nota Aclaratoria en caso de diferencias
</t>
    </r>
    <r>
      <rPr>
        <sz val="9"/>
        <rFont val="Lato"/>
        <family val="2"/>
      </rPr>
      <t>(9)</t>
    </r>
  </si>
  <si>
    <r>
      <t>Diferencia</t>
    </r>
    <r>
      <rPr>
        <sz val="9"/>
        <rFont val="Lato"/>
        <family val="2"/>
      </rPr>
      <t xml:space="preserve"> 
(8)          
(6-7)</t>
    </r>
  </si>
  <si>
    <r>
      <t xml:space="preserve">
Pago</t>
    </r>
    <r>
      <rPr>
        <sz val="9"/>
        <rFont val="Lato"/>
        <family val="2"/>
      </rPr>
      <t>(7)</t>
    </r>
  </si>
  <si>
    <r>
      <t xml:space="preserve">3.5% Sobre el Ingreso recaudado por  Derechos de Suministro de Agua Potable </t>
    </r>
    <r>
      <rPr>
        <sz val="9"/>
        <rFont val="Lato"/>
        <family val="2"/>
      </rPr>
      <t xml:space="preserve">(6)  </t>
    </r>
  </si>
  <si>
    <r>
      <t>Ingreso recaudado por  Derechos de Suministro de Agua Potable</t>
    </r>
    <r>
      <rPr>
        <b/>
        <sz val="8"/>
        <rFont val="Lato"/>
        <family val="2"/>
      </rPr>
      <t xml:space="preserve"> </t>
    </r>
    <r>
      <rPr>
        <sz val="8"/>
        <rFont val="Lato"/>
        <family val="2"/>
      </rPr>
      <t>(5)</t>
    </r>
  </si>
  <si>
    <r>
      <t xml:space="preserve">Cuenta Contable del Registro de la Obligación
 </t>
    </r>
    <r>
      <rPr>
        <sz val="9"/>
        <rFont val="Lato"/>
        <family val="2"/>
      </rPr>
      <t>(4)</t>
    </r>
  </si>
  <si>
    <r>
      <t xml:space="preserve">Periodos </t>
    </r>
    <r>
      <rPr>
        <sz val="9"/>
        <rFont val="Lato"/>
        <family val="2"/>
      </rPr>
      <t>(3)</t>
    </r>
  </si>
  <si>
    <t>Cuenta Pública 2020       
Aportaciones de Mejoras por Servicios Ambientales (FIPASAHEM) 
(Cifras en Pesos)</t>
  </si>
  <si>
    <t>Total  (13)</t>
  </si>
  <si>
    <t>Concepto</t>
  </si>
  <si>
    <t>Clave</t>
  </si>
  <si>
    <t>Financiero %</t>
  </si>
  <si>
    <t>Físico %</t>
  </si>
  <si>
    <t>OBRA</t>
  </si>
  <si>
    <r>
      <t xml:space="preserve">Fuente de Financiamiento  </t>
    </r>
    <r>
      <rPr>
        <sz val="8"/>
        <rFont val="Arial"/>
        <family val="2"/>
      </rPr>
      <t>(12)</t>
    </r>
  </si>
  <si>
    <r>
      <t xml:space="preserve">Avance </t>
    </r>
    <r>
      <rPr>
        <sz val="8"/>
        <rFont val="Arial"/>
        <family val="2"/>
      </rPr>
      <t>(11)</t>
    </r>
  </si>
  <si>
    <r>
      <t xml:space="preserve">Bienes Propios </t>
    </r>
    <r>
      <rPr>
        <sz val="8"/>
        <rFont val="Arial"/>
        <family val="2"/>
      </rPr>
      <t>(10)</t>
    </r>
  </si>
  <si>
    <r>
      <t xml:space="preserve">Tipo de Ejecución </t>
    </r>
    <r>
      <rPr>
        <sz val="8"/>
        <rFont val="Arial"/>
        <family val="2"/>
      </rPr>
      <t>(9)</t>
    </r>
  </si>
  <si>
    <r>
      <t xml:space="preserve">Fecha de Término </t>
    </r>
    <r>
      <rPr>
        <sz val="8"/>
        <rFont val="Arial"/>
        <family val="2"/>
      </rPr>
      <t>(8)</t>
    </r>
  </si>
  <si>
    <r>
      <t>Fecha de Inicio</t>
    </r>
    <r>
      <rPr>
        <b/>
        <sz val="8"/>
        <rFont val="Arial"/>
        <family val="2"/>
      </rPr>
      <t xml:space="preserve"> </t>
    </r>
    <r>
      <rPr>
        <sz val="8"/>
        <rFont val="Arial"/>
        <family val="2"/>
      </rPr>
      <t>(7)</t>
    </r>
  </si>
  <si>
    <r>
      <t xml:space="preserve">Ubicación de la Obra </t>
    </r>
    <r>
      <rPr>
        <sz val="8"/>
        <rFont val="Arial"/>
        <family val="2"/>
      </rPr>
      <t>(6)</t>
    </r>
  </si>
  <si>
    <r>
      <t xml:space="preserve">Núm. Contrato
</t>
    </r>
    <r>
      <rPr>
        <sz val="8"/>
        <rFont val="Arial"/>
        <family val="2"/>
      </rPr>
      <t>(5)</t>
    </r>
  </si>
  <si>
    <r>
      <t>Identificación de la Obra</t>
    </r>
    <r>
      <rPr>
        <sz val="10"/>
        <rFont val="Arial"/>
        <family val="2"/>
      </rPr>
      <t xml:space="preserve"> </t>
    </r>
    <r>
      <rPr>
        <sz val="8"/>
        <rFont val="Arial"/>
        <family val="2"/>
      </rPr>
      <t>(4)</t>
    </r>
  </si>
  <si>
    <r>
      <t xml:space="preserve">Clave Presupuestaria </t>
    </r>
    <r>
      <rPr>
        <sz val="8"/>
        <rFont val="Arial"/>
        <family val="2"/>
      </rPr>
      <t>(3)</t>
    </r>
  </si>
  <si>
    <t>Al 31 de Dciembre de 2020 (2)</t>
  </si>
  <si>
    <t>Entidad Municipal:</t>
  </si>
  <si>
    <t>Cuenta Pública 2020
Informe Anual de Construcciones en Proceso
 (pesos)</t>
  </si>
  <si>
    <r>
      <t xml:space="preserve">Nota 2: </t>
    </r>
    <r>
      <rPr>
        <sz val="11"/>
        <color theme="1"/>
        <rFont val="Lato"/>
        <family val="2"/>
      </rPr>
      <t>Agregar en el apartado de observaciones aclaración e importe que se entera por parte del organismo descentralizado.</t>
    </r>
  </si>
  <si>
    <r>
      <t xml:space="preserve">Nota 1: </t>
    </r>
    <r>
      <rPr>
        <sz val="11"/>
        <color theme="1"/>
        <rFont val="Lato"/>
        <family val="2"/>
      </rPr>
      <t>Agregar expediente digitalizado  de los pagos realizados en el banco y que incluya poliza de egresos con soporte documental del ejercicio completo sin omitir algún mes.</t>
    </r>
  </si>
  <si>
    <t>Total</t>
  </si>
  <si>
    <t>Diciembre</t>
  </si>
  <si>
    <t>Noviembre</t>
  </si>
  <si>
    <t>Octubre</t>
  </si>
  <si>
    <t>Septiembre</t>
  </si>
  <si>
    <t>Agosto</t>
  </si>
  <si>
    <t>Julio</t>
  </si>
  <si>
    <t>Junio</t>
  </si>
  <si>
    <t>Mayo</t>
  </si>
  <si>
    <t>Abril</t>
  </si>
  <si>
    <t>Marzo</t>
  </si>
  <si>
    <t>Febrero</t>
  </si>
  <si>
    <t xml:space="preserve">Enero </t>
  </si>
  <si>
    <t>Observaciones (12)</t>
  </si>
  <si>
    <t xml:space="preserve">Pagos realizados por adeudos de ejercicios anteriores (11)
</t>
  </si>
  <si>
    <t xml:space="preserve">Fecha de pago (10) </t>
  </si>
  <si>
    <t xml:space="preserve">Forma de pago (9)
</t>
  </si>
  <si>
    <t>Diferencia
 (8)
G=D-E</t>
  </si>
  <si>
    <t>Importe de la disminución por la Secretaría de Finanzas según constancia de liquidación de participaciones (7) 
F</t>
  </si>
  <si>
    <t>Pagos realizados (6)
E</t>
  </si>
  <si>
    <t xml:space="preserve">Total a pagar (5)
D= (A+B+C)
</t>
  </si>
  <si>
    <t>Recargos (4)
C</t>
  </si>
  <si>
    <t>Actualizaciones (3)
B</t>
  </si>
  <si>
    <t>Importe determinado (2)
A</t>
  </si>
  <si>
    <t xml:space="preserve">Mes </t>
  </si>
  <si>
    <t xml:space="preserve"> Al  31 de Diciembre de 2020</t>
  </si>
  <si>
    <t>(Cifras en Pesos)</t>
  </si>
  <si>
    <t>Cuenta Pública 2020
Cuotas, Aportaciones y Retenciones al ISSEMyM</t>
  </si>
  <si>
    <r>
      <t xml:space="preserve">Nota 1: </t>
    </r>
    <r>
      <rPr>
        <sz val="11"/>
        <color theme="1"/>
        <rFont val="Lato"/>
        <family val="2"/>
      </rPr>
      <t>Agregar expediente digitalizado  de los pagos realizados en el banco y que incluya poliza de egresos con soporte documental y las declaraciones del ejercicio completo sin omitir algún mes.</t>
    </r>
  </si>
  <si>
    <r>
      <t xml:space="preserve">Saldo de la Cuenta de pasivo </t>
    </r>
    <r>
      <rPr>
        <sz val="8"/>
        <color theme="1"/>
        <rFont val="Lato"/>
        <family val="2"/>
      </rPr>
      <t>(13)</t>
    </r>
  </si>
  <si>
    <r>
      <t xml:space="preserve">Cuenta Contable </t>
    </r>
    <r>
      <rPr>
        <sz val="8"/>
        <color theme="1"/>
        <rFont val="Lato"/>
        <family val="2"/>
      </rPr>
      <t>(12)</t>
    </r>
  </si>
  <si>
    <t>TOTAL</t>
  </si>
  <si>
    <t>Enero</t>
  </si>
  <si>
    <r>
      <t xml:space="preserve">Remanente por pagar </t>
    </r>
    <r>
      <rPr>
        <b/>
        <sz val="8"/>
        <color theme="1"/>
        <rFont val="Lato"/>
        <family val="2"/>
      </rPr>
      <t>(11)</t>
    </r>
    <r>
      <rPr>
        <b/>
        <sz val="11"/>
        <color theme="1"/>
        <rFont val="Lato"/>
        <family val="2"/>
      </rPr>
      <t xml:space="preserve">
 E=(G-H)</t>
    </r>
  </si>
  <si>
    <r>
      <t xml:space="preserve">Fecha de pago </t>
    </r>
    <r>
      <rPr>
        <b/>
        <sz val="8"/>
        <color theme="1"/>
        <rFont val="Lato"/>
        <family val="2"/>
      </rPr>
      <t>(10)</t>
    </r>
  </si>
  <si>
    <r>
      <t xml:space="preserve">Pagos realizados de acuerdo a expediente </t>
    </r>
    <r>
      <rPr>
        <b/>
        <sz val="8"/>
        <color theme="1"/>
        <rFont val="Lato"/>
        <family val="2"/>
      </rPr>
      <t>(9)</t>
    </r>
    <r>
      <rPr>
        <b/>
        <sz val="11"/>
        <color theme="1"/>
        <rFont val="Lato"/>
        <family val="2"/>
      </rPr>
      <t xml:space="preserve">
(H)</t>
    </r>
  </si>
  <si>
    <r>
      <t xml:space="preserve">ISR 
por pagar </t>
    </r>
    <r>
      <rPr>
        <b/>
        <sz val="8"/>
        <color theme="1"/>
        <rFont val="Lato"/>
        <family val="2"/>
      </rPr>
      <t>(8)</t>
    </r>
    <r>
      <rPr>
        <b/>
        <sz val="11"/>
        <color theme="1"/>
        <rFont val="Lato"/>
        <family val="2"/>
      </rPr>
      <t xml:space="preserve">
G=(A+B+C+D+E-F)</t>
    </r>
  </si>
  <si>
    <r>
      <t xml:space="preserve">Subsidio al empleo </t>
    </r>
    <r>
      <rPr>
        <b/>
        <sz val="8"/>
        <color theme="1"/>
        <rFont val="Lato"/>
        <family val="2"/>
      </rPr>
      <t>(7)</t>
    </r>
    <r>
      <rPr>
        <b/>
        <sz val="11"/>
        <color theme="1"/>
        <rFont val="Lato"/>
        <family val="2"/>
      </rPr>
      <t xml:space="preserve"> 
(F)</t>
    </r>
  </si>
  <si>
    <r>
      <t xml:space="preserve">Actualizaciones y Recargos </t>
    </r>
    <r>
      <rPr>
        <b/>
        <sz val="8"/>
        <color theme="1"/>
        <rFont val="Lato"/>
        <family val="2"/>
      </rPr>
      <t>(6)</t>
    </r>
    <r>
      <rPr>
        <b/>
        <sz val="11"/>
        <color theme="1"/>
        <rFont val="Lato"/>
        <family val="2"/>
      </rPr>
      <t xml:space="preserve">
(E)</t>
    </r>
  </si>
  <si>
    <r>
      <t xml:space="preserve">ISR 
Retenido por algún otro concepto </t>
    </r>
    <r>
      <rPr>
        <b/>
        <sz val="8"/>
        <color theme="1"/>
        <rFont val="Lato"/>
        <family val="2"/>
      </rPr>
      <t>(5)</t>
    </r>
    <r>
      <rPr>
        <b/>
        <sz val="11"/>
        <color theme="1"/>
        <rFont val="Lato"/>
        <family val="2"/>
      </rPr>
      <t xml:space="preserve">
 (D)</t>
    </r>
  </si>
  <si>
    <r>
      <t xml:space="preserve">ISR 
por pago a cuenta de Terceros o Retenciones por Arrendamiento de Inmuebles </t>
    </r>
    <r>
      <rPr>
        <b/>
        <sz val="8"/>
        <color theme="1"/>
        <rFont val="Lato"/>
        <family val="2"/>
      </rPr>
      <t xml:space="preserve">(4)
</t>
    </r>
    <r>
      <rPr>
        <b/>
        <sz val="11"/>
        <color theme="1"/>
        <rFont val="Lato"/>
        <family val="2"/>
      </rPr>
      <t xml:space="preserve"> (D)</t>
    </r>
  </si>
  <si>
    <r>
      <t xml:space="preserve">ISR 
Retenido por Honorarios </t>
    </r>
    <r>
      <rPr>
        <b/>
        <sz val="8"/>
        <color theme="1"/>
        <rFont val="Lato"/>
        <family val="2"/>
      </rPr>
      <t>(3)</t>
    </r>
    <r>
      <rPr>
        <b/>
        <sz val="11"/>
        <color theme="1"/>
        <rFont val="Lato"/>
        <family val="2"/>
      </rPr>
      <t xml:space="preserve">
(B)</t>
    </r>
  </si>
  <si>
    <r>
      <t xml:space="preserve">ISR 
Retenido por Salarios </t>
    </r>
    <r>
      <rPr>
        <b/>
        <sz val="8"/>
        <color theme="1"/>
        <rFont val="Lato"/>
        <family val="2"/>
      </rPr>
      <t>(2)</t>
    </r>
    <r>
      <rPr>
        <b/>
        <sz val="11"/>
        <color theme="1"/>
        <rFont val="Lato"/>
        <family val="2"/>
      </rPr>
      <t xml:space="preserve">
(A)</t>
    </r>
  </si>
  <si>
    <t>Mes</t>
  </si>
  <si>
    <t>Cuenta Pública 2020
Retenciones del Impuesto Sobre la Renta por Salarios, Honorarios y Arrendamiento</t>
  </si>
  <si>
    <t>Total de Trabajadores que prestaron servicios durante el mes (5)</t>
  </si>
  <si>
    <t>Otros</t>
  </si>
  <si>
    <t>Personal Eventual o por contrato</t>
  </si>
  <si>
    <t>Personal Administrativo</t>
  </si>
  <si>
    <t>Personal Operativo</t>
  </si>
  <si>
    <r>
      <t xml:space="preserve">MES (4)
</t>
    </r>
    <r>
      <rPr>
        <b/>
        <sz val="10"/>
        <rFont val="Lato"/>
        <family val="2"/>
      </rPr>
      <t>(Número de trabajadores)</t>
    </r>
  </si>
  <si>
    <t>Reporte de plazas ocupadas por Remuneraciones al Trabajo Personal</t>
  </si>
  <si>
    <r>
      <t xml:space="preserve">Clasificación, Categoría o Dependencia de Empleados </t>
    </r>
    <r>
      <rPr>
        <sz val="9"/>
        <rFont val="Lato"/>
        <family val="2"/>
      </rPr>
      <t>(3)</t>
    </r>
  </si>
  <si>
    <t>Cuenta Pública 2020       
Reporte de plazas ocupadas por Remuneraciones al Trabajo Personal
(Número de trabajadores)</t>
  </si>
  <si>
    <r>
      <t xml:space="preserve">Periodo del 01 de Enero al 31 de Diciembre de 2020 </t>
    </r>
    <r>
      <rPr>
        <sz val="8"/>
        <color indexed="8"/>
        <rFont val="Arial"/>
        <family val="2"/>
      </rPr>
      <t>(3)</t>
    </r>
  </si>
  <si>
    <t>SAUL GARCIA NAVA</t>
  </si>
  <si>
    <t>DIRECTOR IMCUFIDEJ</t>
  </si>
  <si>
    <t>LIC. MAURICIO MERIDA HERNANDEZ</t>
  </si>
  <si>
    <t>P.L.C SAUL GARCIA NAVA</t>
  </si>
  <si>
    <t xml:space="preserve">TESORERO </t>
  </si>
  <si>
    <t xml:space="preserve"> Del 01  de Enero al 31de Diciembre de 2020 (2)</t>
  </si>
  <si>
    <t>(1) JOCOTITLAN NO. 4028</t>
  </si>
  <si>
    <t xml:space="preserve"> Al  31 de Diciembre de 2020 (2)</t>
  </si>
  <si>
    <r>
      <t>Bienes Muebles, Inmuebles e Intangibles</t>
    </r>
    <r>
      <rPr>
        <sz val="8"/>
        <color indexed="8"/>
        <rFont val="Arial"/>
        <family val="2"/>
      </rPr>
      <t xml:space="preserve"> (8) Durante al año 2020 no se adquirieron bienes muebles e inmuebles de ningun tipo, razon por la cual los reportes de bienes muebles e inmuebles van con la leyenda sin movimeintos</t>
    </r>
  </si>
  <si>
    <r>
      <t>Efectivo y Equivalentes</t>
    </r>
    <r>
      <rPr>
        <sz val="8"/>
        <color indexed="8"/>
        <rFont val="Arial"/>
        <family val="2"/>
      </rPr>
      <t xml:space="preserve"> (4) En el mes de Enero se realizo un análisis de acuerdo a los saldos en contra de su naturaleza y se realizaron los ajustes necesarios que se venian arrastrando de ejercicios anteriores, esto con la finalidad de que los saldos sean debidamente los correctos</t>
    </r>
  </si>
  <si>
    <r>
      <t>Inversiones Financieras</t>
    </r>
    <r>
      <rPr>
        <sz val="8"/>
        <color indexed="8"/>
        <rFont val="Arial"/>
        <family val="2"/>
      </rPr>
      <t xml:space="preserve"> (7) No se llevo acabo ninguna inversion Financiera</t>
    </r>
  </si>
  <si>
    <r>
      <t xml:space="preserve">Pasivo </t>
    </r>
    <r>
      <rPr>
        <sz val="8"/>
        <color indexed="8"/>
        <rFont val="Arial"/>
        <family val="2"/>
      </rPr>
      <t>(11)  En el mes de Enero se realizo un análisis de acuerdo a los saldos en contra de su naturaleza y se realizaron los ajustes necesarios que se venian arrastrando de ejercicios anteriores, esto con la finalidad de que los saldos sean debidamente los correctos</t>
    </r>
  </si>
  <si>
    <r>
      <t xml:space="preserve">Ingresos de Gestión </t>
    </r>
    <r>
      <rPr>
        <sz val="8"/>
        <color indexed="8"/>
        <rFont val="Arial"/>
        <family val="2"/>
      </rPr>
      <t xml:space="preserve">(12) El Instituto Municipal de Cultura Física y Deporte de Jocotitlan, solo recibe ingresos por participación del Municipio de Jocotitlan </t>
    </r>
  </si>
  <si>
    <r>
      <t xml:space="preserve">III. Notas al Estado de Variación en la Hacienda Pública </t>
    </r>
    <r>
      <rPr>
        <sz val="8"/>
        <color indexed="8"/>
        <rFont val="Arial"/>
        <family val="2"/>
      </rPr>
      <t>(16) De acuerdo al analisis y ajustes realizados se pretende no seguir arrastrando los saldos negativos de ejercicios anteriores y asi poder tener los saldos correctamente.</t>
    </r>
  </si>
  <si>
    <r>
      <t>IV. Notas al Estado de Flujos de Efectivo</t>
    </r>
    <r>
      <rPr>
        <sz val="8"/>
        <color indexed="8"/>
        <rFont val="Arial"/>
        <family val="2"/>
      </rPr>
      <t xml:space="preserve"> (17) Solo se obtienen ingresos de participación por medio del Municipio de Jocotitlan para llevar acabo cada una de las actividades presupuestadas de acuerdo al Instituto del Deporte. De la misma manera los enteros que se realizan al Issemym son vía participación y en su caso cuando no son descontados de esa forma se tiene que cubrir dicho pago directamente con el Issemym. Se procuro estar pagando en tiempo y forma a cada unos de los proveedores y cada una de las dependencias tanto del ISR como del Gobierno del Estado 3% sobre nómina para no generar un pasivo.</t>
    </r>
  </si>
  <si>
    <r>
      <t xml:space="preserve">V. Conciliación entre los Ingresos Presupuestarios y Contables, así como entre los Egresos Presupuestarios y los Gastos Contables </t>
    </r>
    <r>
      <rPr>
        <sz val="8"/>
        <color indexed="8"/>
        <rFont val="Arial"/>
        <family val="2"/>
      </rPr>
      <t>(18) El Instituto Municipal de Cultura Física y Deporte de Jocotitlan no adquirio durante el año 2020 ningun bien mueble e inmueble.</t>
    </r>
  </si>
  <si>
    <t>Cuentas de Ingresos: Solo se obtienen ingresos de participación por parte del Municipio de Jocotitlan</t>
  </si>
  <si>
    <t>Cuentas de Egresos: En este rubro de Egresos nos ajustamos a lo mas real posible y asi de esta manera poder aplicar la menor cantidad de ajustes que sean necesarios.</t>
  </si>
  <si>
    <r>
      <t xml:space="preserve">Panorama Económico y Financieros </t>
    </r>
    <r>
      <rPr>
        <sz val="8"/>
        <color indexed="8"/>
        <rFont val="Arial"/>
        <family val="2"/>
      </rPr>
      <t>(5) Los ingresos recibidos por parte del Municipio de Jocotitlan son para llevar acabo cada una de las actividades, así como dar cumplimiento en brindar servicios a los deportistas de Jocotitlan, y a su ves realizar el pago de nomina de cada uno de los trabajadores que conforma dicho Instituto.</t>
    </r>
  </si>
  <si>
    <r>
      <t xml:space="preserve">Organización y Objeto Social </t>
    </r>
    <r>
      <rPr>
        <sz val="8"/>
        <color indexed="8"/>
        <rFont val="Arial"/>
        <family val="2"/>
      </rPr>
      <t>(7) Convocar a la sociedad atraves de diferentes medios a realizar algun Deporte o activación Física dentro de los espacios Deportivos y de esta manera mantener alejados de vicios a la juventud de nuestro Municipio.</t>
    </r>
  </si>
  <si>
    <r>
      <t xml:space="preserve">Bases de Preparación de los Estados Financieros </t>
    </r>
    <r>
      <rPr>
        <sz val="8"/>
        <color indexed="8"/>
        <rFont val="Arial"/>
        <family val="2"/>
      </rPr>
      <t>(8) Apegarnos en todo momento a la Ley de Contabilidad Gubernamental.</t>
    </r>
  </si>
  <si>
    <r>
      <t xml:space="preserve">Proceso de Mejora </t>
    </r>
    <r>
      <rPr>
        <sz val="8"/>
        <color indexed="8"/>
        <rFont val="Arial"/>
        <family val="2"/>
      </rPr>
      <t>(15) Establecer de manera continua estrategias para tener actividades que permitan alcanzar los objetivos del Instituto del Deporte.</t>
    </r>
  </si>
  <si>
    <t>Total (9)</t>
  </si>
  <si>
    <t>1700 Pago de Estimulos a Servidores Publicos</t>
  </si>
  <si>
    <t>1500 Otras Prestaciones Sociales y Economicas</t>
  </si>
  <si>
    <t>1300 Remuneraciones Adicionales y Especiales</t>
  </si>
  <si>
    <t>1200 Remuneraciones al Personal de Carácter Transitorio</t>
  </si>
  <si>
    <t>1100 Remuneraciones al Personal de Carácter Permanante</t>
  </si>
  <si>
    <t>Egreso Pagado (8)</t>
  </si>
  <si>
    <t>Estado Analítico del Ejercicio del Presupuesto de Egresos (7)</t>
  </si>
  <si>
    <t>Total Egreso Pagado(6)</t>
  </si>
  <si>
    <t>Subtotales(5)</t>
  </si>
  <si>
    <t xml:space="preserve">Realizados a Personas Físicas por la Presentación de su Trabajo Personal Independiente, por el cual se deba pagar y en su caso retener el Impuesto al Valor Agregado </t>
  </si>
  <si>
    <t>Contraprestaciones Pagadas por las Instituciones de Beneficencia Reconocidas por el Estado</t>
  </si>
  <si>
    <t>Pagos a Personas Discapacitadas o con Enfermedades en Estado Terminal, Crónicas o Degenerativas, que les Impida o Limite el Desempeño o Desarrollo en Forma Habitual de sus Funciones de Trabajo</t>
  </si>
  <si>
    <t>Pensiones, Jubilaciones y Gastos Funerarios</t>
  </si>
  <si>
    <t xml:space="preserve">Indemnizaciones por Despido o Terminación de la Relación Laboral, Riesgos o Enfermedades Profesionales </t>
  </si>
  <si>
    <t>Becas Educacionales y Deportivas para los Trabajadores</t>
  </si>
  <si>
    <t>Cualquier otro de Naturaleza Análoga a las Señaladas en esta disposición que se entregue a cambio del Trabajo Personal, Independientemente de la Denominación que se le Otorgue</t>
  </si>
  <si>
    <t>Pagos que se Asimilen a los Ingresos por Salarios en los Términos de la Ley del Impuesto Sobre la Renta</t>
  </si>
  <si>
    <t>Primas de Seguros para Gastos Médicos o de Vida</t>
  </si>
  <si>
    <t>En Efectivo o en Especie Directa o Indirectamente Otorgados por los Servicios de Transporte Proporcionados a los Trabajadores</t>
  </si>
  <si>
    <t>Despensa en Efectivo, en Especie o Vales</t>
  </si>
  <si>
    <t>En Efectivo o en Especie, Directa o Indirectamente Otorgados por los Servicios de Comedor y Comida Proporcionados a los Trabajadores</t>
  </si>
  <si>
    <t>Realizados a Administradores, Comisarios, Accionistas, Socios o Asociados de Personas Jurídico Colectivas</t>
  </si>
  <si>
    <t>Comisiones</t>
  </si>
  <si>
    <t xml:space="preserve">Bienes y Servicios, Incluyendo la Casa Habitación, Inclusive con la Reserva del Derecho de su Dominio   </t>
  </si>
  <si>
    <t>Participación de los Trabajadores en las Utilidades</t>
  </si>
  <si>
    <t>Primas de Antigüedad</t>
  </si>
  <si>
    <t>Partición Patronal de Fondo de Ahorros</t>
  </si>
  <si>
    <t>Gratificación y Aguinaldos</t>
  </si>
  <si>
    <t>Premios, Bonos, Estímulos, Incentivos y Ayudas</t>
  </si>
  <si>
    <t>Tiempo Extraordinario de Trabajo</t>
  </si>
  <si>
    <t>Sueldos y Salarios</t>
  </si>
  <si>
    <t>Egreso Pagado del mes (4)
(Cifras en Pesos)</t>
  </si>
  <si>
    <t>Monto de Remuneraciones Pagadas por Conceptos Considerados y No Considerados en la Determinación del Impuesto</t>
  </si>
  <si>
    <t>Conceptos de Remuneraciones al Trabajo Personal (3)</t>
  </si>
  <si>
    <t>Cuenta Pública 2020       
Informe de Remuneraciones Pagadas por Conceptos Considerados y No Considerados en la Determinación del Impuesto sobre Erogaciones por Remuneraciones al Trabajo Personal
(Cifras en Pesos)</t>
  </si>
  <si>
    <t>Entidad Municipal: JOCOTITLAN 4028</t>
  </si>
  <si>
    <t xml:space="preserve"> Al  31 de Diciembre de 2020  (2)</t>
  </si>
  <si>
    <t>TRANSFERENCIA</t>
  </si>
  <si>
    <t>08/09/2020</t>
  </si>
  <si>
    <t>29/04/2020</t>
  </si>
  <si>
    <t>Se realiza una transferencia electrónica al Issemym y la misma Institución toma las quincenas, Q11, Q12 y una parte de la Q13</t>
  </si>
  <si>
    <t>Se realiza el pago a traves de transferencia electronica al Municipio de Jocotitlan ya que fue descontado via participación las quincenas Q05, Q06, Q07, Q08</t>
  </si>
  <si>
    <t>Se realiza el pago a traves de transferencia electronica al Municipio de Jocotitlan ya que fue descontado via participación las quincenas Q09, Q10</t>
  </si>
  <si>
    <t>02/10/2020</t>
  </si>
  <si>
    <t>Se realizo una transferencia electrónica al Issemym correspondiente a las Q17, Q18</t>
  </si>
  <si>
    <t>09/11/2020</t>
  </si>
  <si>
    <t>Se realizo una transferencia electrónica al Issemym correspondiente a las Q19, Q20</t>
  </si>
  <si>
    <t>Se realizo una transferencia electrónica al Issemym correspondiente a las Q21, Q22</t>
  </si>
  <si>
    <t>07/12/2020</t>
  </si>
  <si>
    <t>25/09/2020</t>
  </si>
  <si>
    <t>Se realiza una transferencia electrónica al Issemym y la misma Institución toma las quincenas, Q13, Q14,  Q15, Q16, y una parte de la Q17</t>
  </si>
  <si>
    <t>Se realiza el pago a traves de transferencia electronica al Municipio de Jocotitlan ya que fue descontado via participación las quincenas Q01, Q02, Q03, Q04. Tambien se realiza el pago de las Q23, Q24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</si>
</sst>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quot;$&quot;#,##0.00"/>
    <numFmt numFmtId="165" formatCode="#,##0.00_ ;\-#,##0.00\ "/>
    <numFmt numFmtId="166" formatCode="0000"/>
    <numFmt numFmtId="167" formatCode="0.0"/>
    <numFmt numFmtId="168" formatCode="#,##0.0"/>
    <numFmt numFmtId="169" formatCode="dd/mm/yyyy;@"/>
    <numFmt numFmtId="170" formatCode="_-\ #,##0.0_-;\-\ #,##0.0_-;[White]_-\ &quot; &quot;_-;_-@_-"/>
    <numFmt numFmtId="171" formatCode="##,##0.0,"/>
    <numFmt numFmtId="172" formatCode="#,##0_ ;\-#,##0\ "/>
    <numFmt numFmtId="173" formatCode="_(* #,##0_);_(* \(#,##0\);[White]_(* &quot; &quot;_);_(@_)"/>
    <numFmt numFmtId="174" formatCode="_-* #,##0.0_-;\-* #,##0.0_-;_-* &quot;-&quot;??_-;_-@_-"/>
    <numFmt numFmtId="175" formatCode="General_)"/>
    <numFmt numFmtId="176" formatCode="_-[$€-2]* #,##0.00_-;\-[$€-2]* #,##0.00_-;_-[$€-2]* &quot;-&quot;??_-"/>
  </numFmts>
  <fonts count="8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9"/>
      <name val="Arial"/>
      <family val="2"/>
    </font>
    <font>
      <b/>
      <sz val="9"/>
      <color theme="1"/>
      <name val="Arial"/>
      <family val="2"/>
    </font>
    <font>
      <sz val="9"/>
      <color theme="1"/>
      <name val="Arial"/>
      <family val="2"/>
    </font>
    <font>
      <sz val="10"/>
      <name val="Arial"/>
      <family val="2"/>
    </font>
    <font>
      <sz val="9"/>
      <name val="Arial"/>
      <family val="2"/>
    </font>
    <font>
      <sz val="9"/>
      <name val="Calibri"/>
      <family val="2"/>
    </font>
    <font>
      <b/>
      <sz val="7"/>
      <color theme="1"/>
      <name val="Arial"/>
      <family val="2"/>
    </font>
    <font>
      <b/>
      <sz val="10"/>
      <name val="Arial"/>
      <family val="2"/>
    </font>
    <font>
      <sz val="8"/>
      <name val="Arial"/>
      <family val="2"/>
    </font>
    <font>
      <sz val="7"/>
      <name val="Arial"/>
      <family val="2"/>
    </font>
    <font>
      <sz val="12"/>
      <name val="Arial"/>
      <family val="2"/>
    </font>
    <font>
      <b/>
      <sz val="8"/>
      <name val="Arial"/>
      <family val="2"/>
    </font>
    <font>
      <sz val="12"/>
      <name val="CG Omega"/>
      <family val="2"/>
    </font>
    <font>
      <sz val="10"/>
      <name val="Times New Roman"/>
      <family val="1"/>
    </font>
    <font>
      <b/>
      <sz val="12"/>
      <name val="CG Omega"/>
      <family val="2"/>
    </font>
    <font>
      <vertAlign val="superscript"/>
      <sz val="10"/>
      <name val="Arial"/>
      <family val="2"/>
    </font>
    <font>
      <b/>
      <sz val="3"/>
      <name val="Arial"/>
      <family val="2"/>
    </font>
    <font>
      <b/>
      <sz val="5"/>
      <name val="Arial"/>
      <family val="2"/>
    </font>
    <font>
      <b/>
      <sz val="14"/>
      <name val="Arial"/>
      <family val="2"/>
    </font>
    <font>
      <sz val="10"/>
      <color theme="0"/>
      <name val="Arial"/>
      <family val="2"/>
    </font>
    <font>
      <sz val="6"/>
      <name val="Arial"/>
      <family val="2"/>
    </font>
    <font>
      <sz val="8"/>
      <color rgb="FF000000"/>
      <name val="Arial"/>
      <family val="2"/>
    </font>
    <font>
      <b/>
      <sz val="11"/>
      <color indexed="8"/>
      <name val="Calibri"/>
      <family val="2"/>
    </font>
    <font>
      <sz val="8"/>
      <color indexed="8"/>
      <name val="Arial"/>
      <family val="2"/>
    </font>
    <font>
      <sz val="11"/>
      <color indexed="8"/>
      <name val="Calibri"/>
      <family val="2"/>
    </font>
    <font>
      <sz val="8"/>
      <color indexed="8"/>
      <name val="Calibri"/>
      <family val="2"/>
    </font>
    <font>
      <b/>
      <sz val="11"/>
      <color indexed="8"/>
      <name val="Arial"/>
      <family val="2"/>
    </font>
    <font>
      <b/>
      <sz val="6.5"/>
      <name val="Arial"/>
      <family val="2"/>
    </font>
    <font>
      <sz val="6.5"/>
      <name val="Arial"/>
      <family val="2"/>
    </font>
    <font>
      <b/>
      <sz val="6"/>
      <name val="Arial"/>
      <family val="2"/>
    </font>
    <font>
      <sz val="11"/>
      <color theme="1"/>
      <name val="Arial"/>
      <family val="2"/>
    </font>
    <font>
      <sz val="10"/>
      <color theme="1"/>
      <name val="Arial"/>
      <family val="2"/>
    </font>
    <font>
      <b/>
      <sz val="11"/>
      <color theme="1"/>
      <name val="Arial"/>
      <family val="2"/>
    </font>
    <font>
      <sz val="11"/>
      <name val="Calibri"/>
      <family val="2"/>
    </font>
    <font>
      <b/>
      <sz val="7"/>
      <name val="Arial"/>
      <family val="2"/>
    </font>
    <font>
      <b/>
      <sz val="12"/>
      <name val="Arial"/>
      <family val="2"/>
    </font>
    <font>
      <sz val="9"/>
      <color indexed="8"/>
      <name val="Arial"/>
      <family val="2"/>
    </font>
    <font>
      <b/>
      <sz val="9"/>
      <color indexed="8"/>
      <name val="Arial"/>
      <family val="2"/>
    </font>
    <font>
      <sz val="16"/>
      <color indexed="8"/>
      <name val="Arial"/>
      <family val="2"/>
    </font>
    <font>
      <sz val="9"/>
      <color indexed="9"/>
      <name val="Arial"/>
      <family val="2"/>
    </font>
    <font>
      <sz val="11"/>
      <color indexed="8"/>
      <name val="Arial"/>
      <family val="2"/>
    </font>
    <font>
      <sz val="10"/>
      <color indexed="8"/>
      <name val="Arial"/>
      <family val="2"/>
    </font>
    <font>
      <b/>
      <sz val="10"/>
      <color indexed="8"/>
      <name val="Arial"/>
      <family val="2"/>
    </font>
    <font>
      <sz val="9"/>
      <color theme="1"/>
      <name val="Calibri"/>
      <family val="2"/>
      <scheme val="minor"/>
    </font>
    <font>
      <sz val="9"/>
      <color theme="1"/>
      <name val="Times"/>
    </font>
    <font>
      <sz val="9"/>
      <color rgb="FF000000"/>
      <name val="Calibri"/>
      <family val="2"/>
      <scheme val="minor"/>
    </font>
    <font>
      <b/>
      <sz val="10"/>
      <color rgb="FF000000"/>
      <name val="Arial"/>
      <family val="2"/>
    </font>
    <font>
      <sz val="10"/>
      <color rgb="FF000000"/>
      <name val="Arial"/>
      <family val="2"/>
    </font>
    <font>
      <b/>
      <sz val="8"/>
      <color theme="1"/>
      <name val="Calibri"/>
      <family val="2"/>
      <scheme val="minor"/>
    </font>
    <font>
      <sz val="8"/>
      <color theme="1"/>
      <name val="Arial"/>
      <family val="2"/>
    </font>
    <font>
      <b/>
      <sz val="8"/>
      <color theme="1"/>
      <name val="Arial"/>
      <family val="2"/>
    </font>
    <font>
      <sz val="11"/>
      <color theme="1"/>
      <name val="Lato"/>
      <family val="2"/>
    </font>
    <font>
      <sz val="10"/>
      <color theme="1"/>
      <name val="Lato"/>
      <family val="2"/>
    </font>
    <font>
      <sz val="9"/>
      <color indexed="8"/>
      <name val="Lato"/>
      <family val="2"/>
    </font>
    <font>
      <b/>
      <sz val="9"/>
      <color indexed="8"/>
      <name val="Lato"/>
      <family val="2"/>
    </font>
    <font>
      <b/>
      <sz val="8"/>
      <color theme="1"/>
      <name val="Lato"/>
      <family val="2"/>
    </font>
    <font>
      <sz val="8"/>
      <color theme="1"/>
      <name val="Lato"/>
      <family val="2"/>
    </font>
    <font>
      <b/>
      <sz val="9"/>
      <name val="Lato"/>
      <family val="2"/>
    </font>
    <font>
      <b/>
      <sz val="7"/>
      <name val="Lato"/>
      <family val="2"/>
    </font>
    <font>
      <sz val="9"/>
      <name val="Lato"/>
      <family val="2"/>
    </font>
    <font>
      <b/>
      <sz val="8"/>
      <name val="Lato"/>
      <family val="2"/>
    </font>
    <font>
      <sz val="8"/>
      <name val="Lato"/>
      <family val="2"/>
    </font>
    <font>
      <b/>
      <sz val="11"/>
      <color theme="1"/>
      <name val="Lato"/>
      <family val="2"/>
    </font>
    <font>
      <b/>
      <sz val="10"/>
      <name val="Lato"/>
      <family val="2"/>
    </font>
    <font>
      <sz val="12"/>
      <color theme="1"/>
      <name val="Lato"/>
      <family val="2"/>
    </font>
    <font>
      <b/>
      <sz val="12"/>
      <name val="Lato"/>
      <family val="2"/>
    </font>
    <font>
      <sz val="12"/>
      <color indexed="8"/>
      <name val="Lato"/>
      <family val="2"/>
    </font>
    <font>
      <b/>
      <sz val="12"/>
      <color indexed="8"/>
      <name val="Lato"/>
      <family val="2"/>
    </font>
    <font>
      <sz val="9"/>
      <color theme="1"/>
      <name val="Lato"/>
      <family val="2"/>
    </font>
    <font>
      <sz val="11"/>
      <name val="Lato"/>
      <family val="2"/>
    </font>
    <font>
      <b/>
      <sz val="11"/>
      <name val="Lato"/>
      <family val="2"/>
    </font>
    <font>
      <b/>
      <sz val="7"/>
      <color theme="1"/>
      <name val="Lato"/>
      <family val="2"/>
    </font>
    <font>
      <b/>
      <sz val="10"/>
      <color theme="1"/>
      <name val="Lato"/>
      <family val="2"/>
    </font>
    <font>
      <b/>
      <sz val="12"/>
      <color theme="1"/>
      <name val="Lato"/>
      <family val="2"/>
    </font>
    <font>
      <sz val="10"/>
      <name val="Lato"/>
      <family val="2"/>
    </font>
    <font>
      <sz val="10"/>
      <name val="Courier"/>
      <family val="3"/>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B1B1B1"/>
        <bgColor indexed="64"/>
      </patternFill>
    </fill>
  </fills>
  <borders count="181">
    <border>
      <left/>
      <right/>
      <top/>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indexed="64"/>
      </left>
      <right style="double">
        <color indexed="64"/>
      </right>
      <top/>
      <bottom/>
      <diagonal/>
    </border>
    <border>
      <left style="thin">
        <color indexed="64"/>
      </left>
      <right style="thin">
        <color indexed="64"/>
      </right>
      <top/>
      <bottom/>
      <diagonal/>
    </border>
    <border>
      <left style="double">
        <color auto="1"/>
      </left>
      <right/>
      <top/>
      <bottom/>
      <diagonal/>
    </border>
    <border>
      <left style="thin">
        <color auto="1"/>
      </left>
      <right style="double">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double">
        <color indexed="64"/>
      </left>
      <right style="thin">
        <color indexed="64"/>
      </right>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double">
        <color auto="1"/>
      </left>
      <right/>
      <top style="double">
        <color auto="1"/>
      </top>
      <bottom/>
      <diagonal/>
    </border>
    <border>
      <left style="thin">
        <color indexed="64"/>
      </left>
      <right style="double">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bottom style="double">
        <color auto="1"/>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auto="1"/>
      </right>
      <top style="thin">
        <color auto="1"/>
      </top>
      <bottom style="double">
        <color auto="1"/>
      </bottom>
      <diagonal/>
    </border>
    <border>
      <left style="double">
        <color indexed="64"/>
      </left>
      <right style="thin">
        <color indexed="64"/>
      </right>
      <top/>
      <bottom style="double">
        <color indexed="64"/>
      </bottom>
      <diagonal/>
    </border>
    <border>
      <left/>
      <right style="thin">
        <color auto="1"/>
      </right>
      <top style="double">
        <color auto="1"/>
      </top>
      <bottom/>
      <diagonal/>
    </border>
    <border>
      <left style="thin">
        <color auto="1"/>
      </left>
      <right/>
      <top style="double">
        <color auto="1"/>
      </top>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indexed="64"/>
      </right>
      <top style="double">
        <color auto="1"/>
      </top>
      <bottom/>
      <diagonal/>
    </border>
    <border>
      <left/>
      <right style="double">
        <color indexed="64"/>
      </right>
      <top/>
      <bottom style="double">
        <color indexed="64"/>
      </bottom>
      <diagonal/>
    </border>
    <border>
      <left style="double">
        <color auto="1"/>
      </left>
      <right/>
      <top/>
      <bottom style="double">
        <color auto="1"/>
      </bottom>
      <diagonal/>
    </border>
    <border>
      <left/>
      <right style="double">
        <color indexed="64"/>
      </right>
      <top/>
      <bottom/>
      <diagonal/>
    </border>
    <border>
      <left/>
      <right style="double">
        <color indexed="64"/>
      </right>
      <top style="double">
        <color indexed="64"/>
      </top>
      <bottom/>
      <diagonal/>
    </border>
    <border>
      <left/>
      <right style="thin">
        <color indexed="64"/>
      </right>
      <top/>
      <bottom style="double">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bottom style="thin">
        <color indexed="64"/>
      </bottom>
      <diagonal/>
    </border>
    <border>
      <left style="double">
        <color auto="1"/>
      </left>
      <right style="thin">
        <color auto="1"/>
      </right>
      <top style="double">
        <color auto="1"/>
      </top>
      <bottom style="double">
        <color auto="1"/>
      </bottom>
      <diagonal/>
    </border>
    <border>
      <left style="double">
        <color indexed="64"/>
      </left>
      <right/>
      <top/>
      <bottom style="thin">
        <color indexed="64"/>
      </bottom>
      <diagonal/>
    </border>
    <border>
      <left style="double">
        <color theme="0" tint="-0.499984740745262"/>
      </left>
      <right style="double">
        <color indexed="64"/>
      </right>
      <top style="double">
        <color indexed="64"/>
      </top>
      <bottom style="double">
        <color indexed="64"/>
      </bottom>
      <diagonal/>
    </border>
    <border>
      <left style="thin">
        <color theme="0" tint="-0.499984740745262"/>
      </left>
      <right style="double">
        <color indexed="64"/>
      </right>
      <top style="thin">
        <color theme="0" tint="-0.499984740745262"/>
      </top>
      <bottom style="double">
        <color indexed="64"/>
      </bottom>
      <diagonal/>
    </border>
    <border>
      <left style="thin">
        <color theme="0" tint="-0.499984740745262"/>
      </left>
      <right style="thin">
        <color theme="0" tint="-0.499984740745262"/>
      </right>
      <top style="thin">
        <color theme="0" tint="-0.499984740745262"/>
      </top>
      <bottom style="double">
        <color indexed="64"/>
      </bottom>
      <diagonal/>
    </border>
    <border>
      <left style="thin">
        <color indexed="55"/>
      </left>
      <right/>
      <top/>
      <bottom style="double">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indexed="64"/>
      </right>
      <top style="thin">
        <color theme="0" tint="-0.499984740745262"/>
      </top>
      <bottom style="thin">
        <color theme="0" tint="-0.499984740745262"/>
      </bottom>
      <diagonal/>
    </border>
    <border>
      <left style="thin">
        <color indexed="55"/>
      </left>
      <right/>
      <top style="thin">
        <color indexed="55"/>
      </top>
      <bottom style="thin">
        <color indexed="55"/>
      </bottom>
      <diagonal/>
    </border>
    <border>
      <left style="double">
        <color indexed="64"/>
      </left>
      <right/>
      <top style="thin">
        <color indexed="55"/>
      </top>
      <bottom style="thin">
        <color indexed="55"/>
      </bottom>
      <diagonal/>
    </border>
    <border>
      <left style="thin">
        <color theme="0" tint="-0.499984740745262"/>
      </left>
      <right style="double">
        <color indexed="64"/>
      </right>
      <top style="thin">
        <color theme="0" tint="-0.34998626667073579"/>
      </top>
      <bottom style="thin">
        <color theme="0" tint="-0.499984740745262"/>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style="thin">
        <color indexed="55"/>
      </left>
      <right/>
      <top style="thin">
        <color theme="0" tint="-0.34998626667073579"/>
      </top>
      <bottom/>
      <diagonal/>
    </border>
    <border>
      <left style="double">
        <color indexed="64"/>
      </left>
      <right/>
      <top style="thin">
        <color theme="0" tint="-0.34998626667073579"/>
      </top>
      <bottom/>
      <diagonal/>
    </border>
    <border>
      <left style="thin">
        <color theme="0" tint="-0.499984740745262"/>
      </left>
      <right style="double">
        <color indexed="64"/>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55"/>
      </left>
      <right/>
      <top/>
      <bottom/>
      <diagonal/>
    </border>
    <border>
      <left style="thin">
        <color theme="0" tint="-0.499984740745262"/>
      </left>
      <right style="double">
        <color indexed="64"/>
      </right>
      <top/>
      <bottom/>
      <diagonal/>
    </border>
    <border>
      <left style="thin">
        <color theme="0" tint="-0.499984740745262"/>
      </left>
      <right style="thin">
        <color theme="0" tint="-0.499984740745262"/>
      </right>
      <top/>
      <bottom/>
      <diagonal/>
    </border>
    <border>
      <left style="thin">
        <color indexed="55"/>
      </left>
      <right/>
      <top style="thin">
        <color indexed="55"/>
      </top>
      <bottom/>
      <diagonal/>
    </border>
    <border>
      <left style="double">
        <color indexed="64"/>
      </left>
      <right style="thin">
        <color indexed="55"/>
      </right>
      <top style="thin">
        <color indexed="55"/>
      </top>
      <bottom style="thin">
        <color indexed="55"/>
      </bottom>
      <diagonal/>
    </border>
    <border>
      <left style="thin">
        <color indexed="55"/>
      </left>
      <right/>
      <top style="thin">
        <color theme="0" tint="-0.34998626667073579"/>
      </top>
      <bottom style="thin">
        <color indexed="55"/>
      </bottom>
      <diagonal/>
    </border>
    <border>
      <left style="thin">
        <color theme="0" tint="-0.499984740745262"/>
      </left>
      <right style="double">
        <color indexed="64"/>
      </right>
      <top style="double">
        <color indexed="64"/>
      </top>
      <bottom/>
      <diagonal/>
    </border>
    <border>
      <left style="thin">
        <color theme="0" tint="-0.499984740745262"/>
      </left>
      <right style="thin">
        <color theme="0" tint="-0.499984740745262"/>
      </right>
      <top style="double">
        <color indexed="64"/>
      </top>
      <bottom/>
      <diagonal/>
    </border>
    <border>
      <left style="thin">
        <color indexed="55"/>
      </left>
      <right/>
      <top style="double">
        <color indexed="64"/>
      </top>
      <bottom/>
      <diagonal/>
    </border>
    <border>
      <left style="thin">
        <color indexed="55"/>
      </left>
      <right style="double">
        <color indexed="64"/>
      </right>
      <top style="double">
        <color indexed="64"/>
      </top>
      <bottom style="double">
        <color indexed="64"/>
      </bottom>
      <diagonal/>
    </border>
    <border>
      <left style="thin">
        <color indexed="55"/>
      </left>
      <right/>
      <top style="thin">
        <color indexed="55"/>
      </top>
      <bottom style="double">
        <color indexed="64"/>
      </bottom>
      <diagonal/>
    </border>
    <border>
      <left style="thin">
        <color indexed="55"/>
      </left>
      <right style="thin">
        <color indexed="55"/>
      </right>
      <top/>
      <bottom style="double">
        <color indexed="64"/>
      </bottom>
      <diagonal/>
    </border>
    <border>
      <left style="double">
        <color indexed="64"/>
      </left>
      <right style="thin">
        <color indexed="55"/>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23"/>
      </left>
      <right style="double">
        <color indexed="23"/>
      </right>
      <top style="thin">
        <color indexed="23"/>
      </top>
      <bottom style="double">
        <color indexed="23"/>
      </bottom>
      <diagonal/>
    </border>
    <border>
      <left style="double">
        <color indexed="23"/>
      </left>
      <right style="double">
        <color indexed="23"/>
      </right>
      <top style="thin">
        <color indexed="23"/>
      </top>
      <bottom/>
      <diagonal/>
    </border>
    <border>
      <left style="double">
        <color indexed="23"/>
      </left>
      <right style="double">
        <color indexed="23"/>
      </right>
      <top style="thin">
        <color indexed="23"/>
      </top>
      <bottom style="thin">
        <color indexed="23"/>
      </bottom>
      <diagonal/>
    </border>
    <border>
      <left style="double">
        <color indexed="23"/>
      </left>
      <right style="double">
        <color indexed="23"/>
      </right>
      <top/>
      <bottom style="thin">
        <color indexed="23"/>
      </bottom>
      <diagonal/>
    </border>
    <border>
      <left style="double">
        <color indexed="23"/>
      </left>
      <right style="double">
        <color indexed="23"/>
      </right>
      <top style="double">
        <color indexed="23"/>
      </top>
      <bottom style="thin">
        <color indexed="23"/>
      </bottom>
      <diagonal/>
    </border>
    <border>
      <left/>
      <right/>
      <top style="double">
        <color indexed="23"/>
      </top>
      <bottom style="double">
        <color indexed="23"/>
      </bottom>
      <diagonal/>
    </border>
    <border>
      <left style="double">
        <color indexed="23"/>
      </left>
      <right style="double">
        <color indexed="23"/>
      </right>
      <top style="double">
        <color indexed="23"/>
      </top>
      <bottom style="double">
        <color indexed="23"/>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rgb="FF000000"/>
      </right>
      <top/>
      <bottom/>
      <diagonal/>
    </border>
    <border>
      <left style="thin">
        <color rgb="FF000000"/>
      </left>
      <right style="thin">
        <color indexed="64"/>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thin">
        <color auto="1"/>
      </left>
      <right style="thin">
        <color auto="1"/>
      </right>
      <top style="thin">
        <color auto="1"/>
      </top>
      <bottom style="double">
        <color auto="1"/>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theme="0" tint="-0.14996795556505021"/>
      </top>
      <bottom/>
      <diagonal/>
    </border>
    <border>
      <left style="thin">
        <color indexed="64"/>
      </left>
      <right style="thin">
        <color indexed="64"/>
      </right>
      <top style="thin">
        <color theme="0" tint="-0.14996795556505021"/>
      </top>
      <bottom/>
      <diagonal/>
    </border>
    <border>
      <left style="thin">
        <color auto="1"/>
      </left>
      <right style="thin">
        <color auto="1"/>
      </right>
      <top style="thin">
        <color rgb="FFCDD4C1"/>
      </top>
      <bottom style="thin">
        <color auto="1"/>
      </bottom>
      <diagonal/>
    </border>
    <border>
      <left style="double">
        <color auto="1"/>
      </left>
      <right style="thin">
        <color auto="1"/>
      </right>
      <top style="thin">
        <color rgb="FFCDD4C1"/>
      </top>
      <bottom style="thin">
        <color auto="1"/>
      </bottom>
      <diagonal/>
    </border>
    <border>
      <left/>
      <right style="double">
        <color indexed="64"/>
      </right>
      <top style="thin">
        <color theme="0" tint="-0.14996795556505021"/>
      </top>
      <bottom style="thin">
        <color indexed="64"/>
      </bottom>
      <diagonal/>
    </border>
    <border>
      <left style="double">
        <color auto="1"/>
      </left>
      <right/>
      <top style="thin">
        <color theme="0" tint="-0.14996795556505021"/>
      </top>
      <bottom style="thin">
        <color indexed="64"/>
      </bottom>
      <diagonal/>
    </border>
    <border>
      <left/>
      <right/>
      <top style="thin">
        <color rgb="FFCDD4C1"/>
      </top>
      <bottom style="thin">
        <color rgb="FFCDD4C1"/>
      </bottom>
      <diagonal/>
    </border>
    <border>
      <left/>
      <right style="double">
        <color auto="1"/>
      </right>
      <top style="thin">
        <color theme="0" tint="-0.14996795556505021"/>
      </top>
      <bottom style="thin">
        <color theme="0" tint="-0.14996795556505021"/>
      </bottom>
      <diagonal/>
    </border>
    <border>
      <left style="double">
        <color auto="1"/>
      </left>
      <right/>
      <top style="thin">
        <color theme="0" tint="-0.14996795556505021"/>
      </top>
      <bottom style="thin">
        <color theme="0" tint="-0.14996795556505021"/>
      </bottom>
      <diagonal/>
    </border>
    <border>
      <left style="thin">
        <color indexed="64"/>
      </left>
      <right style="double">
        <color indexed="64"/>
      </right>
      <top style="thin">
        <color theme="0" tint="-0.14996795556505021"/>
      </top>
      <bottom style="thin">
        <color theme="0" tint="-0.14996795556505021"/>
      </bottom>
      <diagonal/>
    </border>
    <border>
      <left style="thin">
        <color auto="1"/>
      </left>
      <right style="thin">
        <color auto="1"/>
      </right>
      <top/>
      <bottom style="thin">
        <color rgb="FFCDD4C1"/>
      </bottom>
      <diagonal/>
    </border>
    <border>
      <left style="double">
        <color auto="1"/>
      </left>
      <right style="thin">
        <color auto="1"/>
      </right>
      <top/>
      <bottom style="thin">
        <color rgb="FFCDD4C1"/>
      </bottom>
      <diagonal/>
    </border>
    <border>
      <left style="thin">
        <color auto="1"/>
      </left>
      <right style="thin">
        <color auto="1"/>
      </right>
      <top style="thin">
        <color rgb="FFCDD4C1"/>
      </top>
      <bottom style="thin">
        <color rgb="FFCDD4C1"/>
      </bottom>
      <diagonal/>
    </border>
    <border>
      <left style="double">
        <color auto="1"/>
      </left>
      <right style="thin">
        <color auto="1"/>
      </right>
      <top style="thin">
        <color rgb="FFCDD4C1"/>
      </top>
      <bottom style="thin">
        <color rgb="FFCDD4C1"/>
      </bottom>
      <diagonal/>
    </border>
    <border>
      <left style="thin">
        <color auto="1"/>
      </left>
      <right style="double">
        <color auto="1"/>
      </right>
      <top style="double">
        <color auto="1"/>
      </top>
      <bottom style="thin">
        <color theme="0" tint="-0.14996795556505021"/>
      </bottom>
      <diagonal/>
    </border>
    <border>
      <left style="thin">
        <color indexed="64"/>
      </left>
      <right/>
      <top style="double">
        <color indexed="64"/>
      </top>
      <bottom/>
      <diagonal/>
    </border>
    <border>
      <left style="thin">
        <color auto="1"/>
      </left>
      <right style="thin">
        <color auto="1"/>
      </right>
      <top style="double">
        <color auto="1"/>
      </top>
      <bottom style="thin">
        <color rgb="FFCDD4C1"/>
      </bottom>
      <diagonal/>
    </border>
    <border>
      <left style="double">
        <color auto="1"/>
      </left>
      <right/>
      <top style="double">
        <color auto="1"/>
      </top>
      <bottom style="thin">
        <color rgb="FFCDD4C1"/>
      </bottom>
      <diagonal/>
    </border>
    <border>
      <left style="double">
        <color indexed="64"/>
      </left>
      <right style="thin">
        <color indexed="64"/>
      </right>
      <top style="double">
        <color indexed="64"/>
      </top>
      <bottom style="thin">
        <color indexed="64"/>
      </bottom>
      <diagonal/>
    </border>
    <border>
      <left style="double">
        <color auto="1"/>
      </left>
      <right style="double">
        <color auto="1"/>
      </right>
      <top style="double">
        <color indexed="64"/>
      </top>
      <bottom style="thin">
        <color auto="1"/>
      </bottom>
      <diagonal/>
    </border>
    <border>
      <left style="thin">
        <color rgb="FFB1B1B1"/>
      </left>
      <right style="double">
        <color auto="1"/>
      </right>
      <top style="double">
        <color auto="1"/>
      </top>
      <bottom style="double">
        <color auto="1"/>
      </bottom>
      <diagonal/>
    </border>
    <border>
      <left style="thin">
        <color rgb="FFB1B1B1"/>
      </left>
      <right style="thin">
        <color rgb="FFB1B1B1"/>
      </right>
      <top style="double">
        <color auto="1"/>
      </top>
      <bottom style="double">
        <color auto="1"/>
      </bottom>
      <diagonal/>
    </border>
    <border>
      <left style="double">
        <color auto="1"/>
      </left>
      <right style="thin">
        <color rgb="FFB1B1B1"/>
      </right>
      <top style="double">
        <color auto="1"/>
      </top>
      <bottom style="double">
        <color auto="1"/>
      </bottom>
      <diagonal/>
    </border>
    <border>
      <left style="thin">
        <color rgb="FFB1B1B1"/>
      </left>
      <right style="double">
        <color auto="1"/>
      </right>
      <top style="thin">
        <color rgb="FFB1B1B1"/>
      </top>
      <bottom/>
      <diagonal/>
    </border>
    <border>
      <left style="thin">
        <color rgb="FFB1B1B1"/>
      </left>
      <right style="thin">
        <color rgb="FFB1B1B1"/>
      </right>
      <top style="thin">
        <color rgb="FFB1B1B1"/>
      </top>
      <bottom/>
      <diagonal/>
    </border>
    <border>
      <left style="double">
        <color auto="1"/>
      </left>
      <right style="thin">
        <color rgb="FFB1B1B1"/>
      </right>
      <top style="thin">
        <color rgb="FFB1B1B1"/>
      </top>
      <bottom/>
      <diagonal/>
    </border>
    <border>
      <left style="thin">
        <color rgb="FFB1B1B1"/>
      </left>
      <right style="double">
        <color indexed="64"/>
      </right>
      <top style="thin">
        <color rgb="FFB1B1B1"/>
      </top>
      <bottom style="thin">
        <color rgb="FFB1B1B1"/>
      </bottom>
      <diagonal/>
    </border>
    <border>
      <left style="thin">
        <color rgb="FFB1B1B1"/>
      </left>
      <right style="thin">
        <color rgb="FFB1B1B1"/>
      </right>
      <top style="thin">
        <color rgb="FFB1B1B1"/>
      </top>
      <bottom style="thin">
        <color rgb="FFB1B1B1"/>
      </bottom>
      <diagonal/>
    </border>
    <border>
      <left style="double">
        <color auto="1"/>
      </left>
      <right style="thin">
        <color rgb="FFB1B1B1"/>
      </right>
      <top style="thin">
        <color rgb="FFB1B1B1"/>
      </top>
      <bottom style="thin">
        <color rgb="FFB1B1B1"/>
      </bottom>
      <diagonal/>
    </border>
    <border>
      <left style="thin">
        <color rgb="FFB1B1B1"/>
      </left>
      <right style="double">
        <color auto="1"/>
      </right>
      <top style="double">
        <color auto="1"/>
      </top>
      <bottom style="thin">
        <color rgb="FFB1B1B1"/>
      </bottom>
      <diagonal/>
    </border>
    <border>
      <left style="thin">
        <color rgb="FFB1B1B1"/>
      </left>
      <right style="thin">
        <color rgb="FFB1B1B1"/>
      </right>
      <top style="double">
        <color auto="1"/>
      </top>
      <bottom style="thin">
        <color rgb="FFB1B1B1"/>
      </bottom>
      <diagonal/>
    </border>
    <border>
      <left style="double">
        <color auto="1"/>
      </left>
      <right style="thin">
        <color rgb="FFB1B1B1"/>
      </right>
      <top style="double">
        <color auto="1"/>
      </top>
      <bottom style="thin">
        <color rgb="FFB1B1B1"/>
      </bottom>
      <diagonal/>
    </border>
    <border>
      <left style="thin">
        <color indexed="64"/>
      </left>
      <right/>
      <top/>
      <bottom style="double">
        <color indexed="64"/>
      </bottom>
      <diagonal/>
    </border>
    <border>
      <left/>
      <right/>
      <top style="double">
        <color indexed="64"/>
      </top>
      <bottom style="thin">
        <color indexed="64"/>
      </bottom>
      <diagonal/>
    </border>
    <border>
      <left style="double">
        <color auto="1"/>
      </left>
      <right/>
      <top style="double">
        <color indexed="64"/>
      </top>
      <bottom style="thin">
        <color auto="1"/>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rgb="FFB1B1B1"/>
      </left>
      <right style="double">
        <color auto="1"/>
      </right>
      <top style="thin">
        <color rgb="FFB1B1B1"/>
      </top>
      <bottom style="double">
        <color auto="1"/>
      </bottom>
      <diagonal/>
    </border>
    <border>
      <left style="thin">
        <color rgb="FFB1B1B1"/>
      </left>
      <right style="thin">
        <color rgb="FFB1B1B1"/>
      </right>
      <top style="thin">
        <color rgb="FFB1B1B1"/>
      </top>
      <bottom style="double">
        <color auto="1"/>
      </bottom>
      <diagonal/>
    </border>
    <border>
      <left style="double">
        <color auto="1"/>
      </left>
      <right style="thin">
        <color rgb="FFB1B1B1"/>
      </right>
      <top style="thin">
        <color rgb="FFB1B1B1"/>
      </top>
      <bottom style="double">
        <color auto="1"/>
      </bottom>
      <diagonal/>
    </border>
    <border>
      <left style="thin">
        <color rgb="FFB1B1B1"/>
      </left>
      <right style="thin">
        <color rgb="FFB1B1B1"/>
      </right>
      <top/>
      <bottom style="thin">
        <color rgb="FFB1B1B1"/>
      </bottom>
      <diagonal/>
    </border>
    <border>
      <left style="thin">
        <color rgb="FFB1B1B1"/>
      </left>
      <right style="double">
        <color indexed="64"/>
      </right>
      <top/>
      <bottom style="thin">
        <color rgb="FFB1B1B1"/>
      </bottom>
      <diagonal/>
    </border>
    <border>
      <left style="double">
        <color auto="1"/>
      </left>
      <right style="thin">
        <color rgb="FFB1B1B1"/>
      </right>
      <top/>
      <bottom style="thin">
        <color rgb="FFB1B1B1"/>
      </bottom>
      <diagonal/>
    </border>
    <border>
      <left/>
      <right style="double">
        <color theme="0" tint="-0.34998626667073579"/>
      </right>
      <top style="double">
        <color theme="0" tint="-0.34998626667073579"/>
      </top>
      <bottom style="double">
        <color theme="0" tint="-0.34998626667073579"/>
      </bottom>
      <diagonal/>
    </border>
    <border>
      <left style="thin">
        <color rgb="FFB1B1B1"/>
      </left>
      <right/>
      <top style="double">
        <color theme="0" tint="-0.34998626667073579"/>
      </top>
      <bottom style="double">
        <color theme="0" tint="-0.34998626667073579"/>
      </bottom>
      <diagonal/>
    </border>
    <border>
      <left style="thin">
        <color rgb="FFB1B1B1"/>
      </left>
      <right style="thin">
        <color rgb="FFB1B1B1"/>
      </right>
      <top style="double">
        <color theme="0" tint="-0.34998626667073579"/>
      </top>
      <bottom style="double">
        <color theme="0" tint="-0.34998626667073579"/>
      </bottom>
      <diagonal/>
    </border>
    <border>
      <left/>
      <right style="thin">
        <color rgb="FFB1B1B1"/>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double">
        <color rgb="FFB1B1B1"/>
      </left>
      <right/>
      <top style="thin">
        <color rgb="FFB1B1B1"/>
      </top>
      <bottom style="double">
        <color rgb="FFB1B1B1"/>
      </bottom>
      <diagonal/>
    </border>
    <border>
      <left/>
      <right style="double">
        <color rgb="FFB1B1B1"/>
      </right>
      <top style="thin">
        <color rgb="FFB1B1B1"/>
      </top>
      <bottom/>
      <diagonal/>
    </border>
    <border>
      <left/>
      <right/>
      <top style="thin">
        <color rgb="FFB1B1B1"/>
      </top>
      <bottom/>
      <diagonal/>
    </border>
    <border>
      <left style="double">
        <color rgb="FFB1B1B1"/>
      </left>
      <right/>
      <top style="thin">
        <color rgb="FFB1B1B1"/>
      </top>
      <bottom style="thin">
        <color rgb="FFB1B1B1"/>
      </bottom>
      <diagonal/>
    </border>
    <border>
      <left/>
      <right style="double">
        <color rgb="FFB1B1B1"/>
      </right>
      <top style="thin">
        <color rgb="FFB1B1B1"/>
      </top>
      <bottom style="thin">
        <color rgb="FFB1B1B1"/>
      </bottom>
      <diagonal/>
    </border>
    <border>
      <left/>
      <right/>
      <top style="thin">
        <color rgb="FFB1B1B1"/>
      </top>
      <bottom style="thin">
        <color rgb="FFB1B1B1"/>
      </bottom>
      <diagonal/>
    </border>
    <border>
      <left/>
      <right style="double">
        <color rgb="FFB1B1B1"/>
      </right>
      <top style="double">
        <color rgb="FF898A8D"/>
      </top>
      <bottom style="thin">
        <color rgb="FFB1B1B1"/>
      </bottom>
      <diagonal/>
    </border>
    <border>
      <left/>
      <right/>
      <top style="double">
        <color rgb="FF898A8D"/>
      </top>
      <bottom style="thin">
        <color rgb="FFB1B1B1"/>
      </bottom>
      <diagonal/>
    </border>
    <border>
      <left style="double">
        <color rgb="FFB1B1B1"/>
      </left>
      <right/>
      <top style="double">
        <color rgb="FF898A8D"/>
      </top>
      <bottom style="thin">
        <color rgb="FFB1B1B1"/>
      </bottom>
      <diagonal/>
    </border>
    <border>
      <left style="thin">
        <color rgb="FF898A8D"/>
      </left>
      <right style="double">
        <color rgb="FF898A8D"/>
      </right>
      <top style="double">
        <color rgb="FF898A8D"/>
      </top>
      <bottom style="double">
        <color rgb="FF898A8D"/>
      </bottom>
      <diagonal/>
    </border>
    <border>
      <left style="thin">
        <color rgb="FF898A8D"/>
      </left>
      <right style="thin">
        <color rgb="FF898A8D"/>
      </right>
      <top style="double">
        <color rgb="FF898A8D"/>
      </top>
      <bottom style="double">
        <color rgb="FF898A8D"/>
      </bottom>
      <diagonal/>
    </border>
    <border>
      <left style="double">
        <color rgb="FF898A8D"/>
      </left>
      <right style="thin">
        <color rgb="FF898A8D"/>
      </right>
      <top style="double">
        <color rgb="FF898A8D"/>
      </top>
      <bottom style="double">
        <color rgb="FF898A8D"/>
      </bottom>
      <diagonal/>
    </border>
    <border>
      <left/>
      <right style="double">
        <color indexed="64"/>
      </right>
      <top style="double">
        <color indexed="64"/>
      </top>
      <bottom style="double">
        <color indexed="64"/>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192">
    <xf numFmtId="0" fontId="0" fillId="0" borderId="0"/>
    <xf numFmtId="43" fontId="1"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175" fontId="7" fillId="0" borderId="0"/>
    <xf numFmtId="176" fontId="7" fillId="0" borderId="0" applyFont="0" applyFill="0" applyBorder="0" applyAlignment="0" applyProtection="0"/>
    <xf numFmtId="176" fontId="7"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28"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5" fontId="79" fillId="0" borderId="0"/>
    <xf numFmtId="0" fontId="1"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28" fillId="0" borderId="0"/>
    <xf numFmtId="0" fontId="7" fillId="0" borderId="0"/>
    <xf numFmtId="0" fontId="7" fillId="0" borderId="0"/>
    <xf numFmtId="0" fontId="7" fillId="0" borderId="0"/>
    <xf numFmtId="0" fontId="7" fillId="0" borderId="0"/>
    <xf numFmtId="0" fontId="7" fillId="0" borderId="0"/>
    <xf numFmtId="0" fontId="28"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45" fillId="0" borderId="0">
      <alignment vertical="top"/>
    </xf>
    <xf numFmtId="0" fontId="1" fillId="0" borderId="0"/>
    <xf numFmtId="0" fontId="7" fillId="0" borderId="0"/>
    <xf numFmtId="0" fontId="7" fillId="0" borderId="0"/>
    <xf numFmtId="0" fontId="1" fillId="0" borderId="0"/>
    <xf numFmtId="0" fontId="1" fillId="0" borderId="0"/>
    <xf numFmtId="0" fontId="45" fillId="0" borderId="0">
      <alignment vertical="top"/>
    </xf>
    <xf numFmtId="0" fontId="1" fillId="0" borderId="0"/>
    <xf numFmtId="0" fontId="7" fillId="0" borderId="0"/>
    <xf numFmtId="0" fontId="1" fillId="0" borderId="0"/>
    <xf numFmtId="0" fontId="1" fillId="0" borderId="0"/>
    <xf numFmtId="0" fontId="1" fillId="0" borderId="0"/>
    <xf numFmtId="0" fontId="7" fillId="0" borderId="0"/>
    <xf numFmtId="9" fontId="7"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1046">
    <xf numFmtId="0" fontId="0" fillId="0" borderId="0" xfId="0"/>
    <xf numFmtId="0" fontId="0" fillId="0" borderId="0" xfId="0" applyProtection="1">
      <protection locked="0"/>
    </xf>
    <xf numFmtId="0" fontId="4" fillId="2" borderId="0" xfId="0" applyFont="1" applyFill="1" applyBorder="1" applyAlignment="1" applyProtection="1">
      <alignment horizontal="left"/>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protection locked="0"/>
    </xf>
    <xf numFmtId="43" fontId="5" fillId="0" borderId="0" xfId="1" applyFont="1" applyFill="1" applyBorder="1" applyProtection="1">
      <protection locked="0"/>
    </xf>
    <xf numFmtId="0" fontId="5" fillId="0" borderId="0" xfId="0" applyFont="1" applyFill="1" applyBorder="1" applyAlignment="1" applyProtection="1">
      <alignment horizontal="right"/>
      <protection locked="0"/>
    </xf>
    <xf numFmtId="0" fontId="0" fillId="0" borderId="0" xfId="0" applyFill="1" applyBorder="1" applyProtection="1">
      <protection locked="0"/>
    </xf>
    <xf numFmtId="0" fontId="0" fillId="0" borderId="0" xfId="0" applyBorder="1" applyProtection="1">
      <protection locked="0"/>
    </xf>
    <xf numFmtId="43" fontId="5" fillId="3" borderId="1" xfId="1" applyFont="1" applyFill="1" applyBorder="1" applyProtection="1"/>
    <xf numFmtId="43" fontId="5" fillId="3" borderId="2" xfId="1" applyFont="1" applyFill="1" applyBorder="1" applyProtection="1"/>
    <xf numFmtId="0" fontId="5" fillId="3" borderId="3" xfId="0" applyFont="1" applyFill="1" applyBorder="1" applyAlignment="1" applyProtection="1">
      <alignment horizontal="right"/>
    </xf>
    <xf numFmtId="0" fontId="0" fillId="0" borderId="2" xfId="0" applyBorder="1" applyProtection="1"/>
    <xf numFmtId="0" fontId="5" fillId="3" borderId="2" xfId="0" applyFont="1" applyFill="1" applyBorder="1" applyAlignment="1" applyProtection="1">
      <alignment horizontal="right"/>
    </xf>
    <xf numFmtId="0" fontId="0" fillId="0" borderId="4" xfId="0" applyBorder="1" applyProtection="1"/>
    <xf numFmtId="43" fontId="6" fillId="0" borderId="5" xfId="1" applyFont="1" applyBorder="1" applyProtection="1"/>
    <xf numFmtId="43" fontId="6" fillId="0" borderId="6" xfId="1" applyFont="1" applyBorder="1" applyProtection="1"/>
    <xf numFmtId="0" fontId="0" fillId="0" borderId="0" xfId="0" applyBorder="1" applyProtection="1"/>
    <xf numFmtId="0" fontId="0" fillId="0" borderId="6" xfId="0" applyBorder="1" applyProtection="1"/>
    <xf numFmtId="0" fontId="0" fillId="0" borderId="7" xfId="0" applyBorder="1" applyProtection="1"/>
    <xf numFmtId="43" fontId="5" fillId="0" borderId="5" xfId="1" applyFont="1" applyBorder="1" applyProtection="1"/>
    <xf numFmtId="43" fontId="5" fillId="0" borderId="6" xfId="1" applyFont="1" applyBorder="1" applyProtection="1"/>
    <xf numFmtId="43" fontId="5" fillId="3" borderId="8" xfId="1" applyFont="1" applyFill="1" applyBorder="1" applyProtection="1"/>
    <xf numFmtId="43" fontId="5" fillId="3" borderId="9" xfId="1" applyFont="1" applyFill="1" applyBorder="1" applyProtection="1"/>
    <xf numFmtId="0" fontId="4" fillId="3" borderId="10" xfId="2" applyFont="1" applyFill="1" applyBorder="1" applyAlignment="1" applyProtection="1">
      <alignment horizontal="right" vertical="center" indent="1"/>
    </xf>
    <xf numFmtId="43" fontId="6" fillId="0" borderId="6" xfId="1" applyFont="1" applyBorder="1" applyProtection="1">
      <protection locked="0"/>
    </xf>
    <xf numFmtId="0" fontId="8" fillId="0" borderId="0" xfId="2" applyFont="1" applyFill="1" applyAlignment="1" applyProtection="1">
      <alignment horizontal="left" vertical="center" indent="1"/>
    </xf>
    <xf numFmtId="49" fontId="8" fillId="0" borderId="6" xfId="2" applyNumberFormat="1" applyFont="1" applyFill="1" applyBorder="1" applyAlignment="1" applyProtection="1">
      <alignment horizontal="center"/>
    </xf>
    <xf numFmtId="43" fontId="5" fillId="3" borderId="5" xfId="1" applyFont="1" applyFill="1" applyBorder="1" applyProtection="1"/>
    <xf numFmtId="43" fontId="5" fillId="3" borderId="6" xfId="1" applyFont="1" applyFill="1" applyBorder="1" applyProtection="1"/>
    <xf numFmtId="0" fontId="4" fillId="3" borderId="0" xfId="2" applyFont="1" applyFill="1" applyAlignment="1" applyProtection="1">
      <alignment horizontal="left" vertical="center" indent="1"/>
    </xf>
    <xf numFmtId="49" fontId="4" fillId="3" borderId="6" xfId="2" applyNumberFormat="1" applyFont="1" applyFill="1" applyBorder="1" applyAlignment="1" applyProtection="1">
      <alignment horizontal="center"/>
    </xf>
    <xf numFmtId="0" fontId="4" fillId="3" borderId="11" xfId="2" applyFont="1" applyFill="1" applyBorder="1" applyAlignment="1" applyProtection="1">
      <alignment horizontal="right"/>
    </xf>
    <xf numFmtId="49" fontId="8" fillId="0" borderId="12" xfId="3" applyNumberFormat="1" applyFont="1" applyFill="1" applyBorder="1" applyAlignment="1" applyProtection="1">
      <alignment horizontal="center" vertical="center"/>
    </xf>
    <xf numFmtId="49" fontId="4" fillId="3" borderId="12" xfId="3" applyNumberFormat="1" applyFont="1" applyFill="1" applyBorder="1" applyAlignment="1" applyProtection="1">
      <alignment horizontal="center"/>
    </xf>
    <xf numFmtId="0" fontId="4" fillId="3" borderId="0" xfId="2" applyFont="1" applyFill="1" applyAlignment="1" applyProtection="1">
      <alignment horizontal="left" indent="1"/>
    </xf>
    <xf numFmtId="0" fontId="8" fillId="0" borderId="0" xfId="2" applyFont="1" applyFill="1" applyAlignment="1" applyProtection="1">
      <alignment horizontal="left" vertical="center" wrapText="1" indent="1"/>
    </xf>
    <xf numFmtId="49" fontId="4" fillId="3" borderId="12" xfId="3" applyNumberFormat="1" applyFont="1" applyFill="1" applyBorder="1" applyAlignment="1" applyProtection="1">
      <alignment horizontal="center" vertical="center"/>
    </xf>
    <xf numFmtId="49" fontId="4" fillId="0" borderId="6" xfId="2" applyNumberFormat="1" applyFont="1" applyFill="1" applyBorder="1" applyAlignment="1" applyProtection="1">
      <alignment horizontal="center"/>
    </xf>
    <xf numFmtId="49" fontId="8" fillId="0" borderId="12" xfId="3" applyNumberFormat="1" applyFont="1" applyFill="1" applyBorder="1" applyAlignment="1" applyProtection="1">
      <alignment horizontal="center"/>
    </xf>
    <xf numFmtId="49" fontId="8" fillId="0" borderId="0" xfId="2" applyNumberFormat="1" applyFont="1" applyFill="1" applyBorder="1" applyAlignment="1" applyProtection="1">
      <alignment horizontal="left" vertical="center" indent="1"/>
    </xf>
    <xf numFmtId="43" fontId="5" fillId="3" borderId="13" xfId="1" applyFont="1" applyFill="1" applyBorder="1" applyProtection="1"/>
    <xf numFmtId="43" fontId="5" fillId="3" borderId="14" xfId="1" applyFont="1" applyFill="1" applyBorder="1" applyProtection="1"/>
    <xf numFmtId="0" fontId="4" fillId="3" borderId="0" xfId="2" applyFont="1" applyFill="1" applyAlignment="1" applyProtection="1">
      <alignment horizontal="right" vertical="center" indent="1"/>
    </xf>
    <xf numFmtId="0" fontId="9" fillId="0" borderId="0" xfId="2" applyFont="1" applyFill="1" applyAlignment="1" applyProtection="1">
      <alignment vertical="center"/>
    </xf>
    <xf numFmtId="49" fontId="8" fillId="0" borderId="6" xfId="2" applyNumberFormat="1" applyFont="1" applyFill="1" applyBorder="1" applyAlignment="1" applyProtection="1">
      <alignment horizontal="center" vertical="center"/>
    </xf>
    <xf numFmtId="0" fontId="4" fillId="0" borderId="0" xfId="2" applyFont="1" applyFill="1" applyBorder="1" applyAlignment="1" applyProtection="1">
      <alignment horizontal="left" vertical="center" indent="1"/>
    </xf>
    <xf numFmtId="49" fontId="4" fillId="0" borderId="12" xfId="3" applyNumberFormat="1" applyFont="1" applyFill="1" applyBorder="1" applyAlignment="1" applyProtection="1">
      <alignment horizontal="center"/>
    </xf>
    <xf numFmtId="0" fontId="4" fillId="3" borderId="0" xfId="2" applyFont="1" applyFill="1" applyBorder="1" applyAlignment="1" applyProtection="1">
      <alignment horizontal="right"/>
    </xf>
    <xf numFmtId="49" fontId="4" fillId="3" borderId="6" xfId="2" applyNumberFormat="1" applyFont="1" applyFill="1" applyBorder="1" applyAlignment="1" applyProtection="1">
      <alignment horizontal="center" vertical="center"/>
    </xf>
    <xf numFmtId="0" fontId="4" fillId="3" borderId="0" xfId="2" applyFont="1" applyFill="1" applyAlignment="1" applyProtection="1">
      <alignment horizontal="left" vertical="center" wrapText="1" indent="1"/>
    </xf>
    <xf numFmtId="0" fontId="8" fillId="0" borderId="0" xfId="2" applyFont="1" applyFill="1" applyBorder="1" applyAlignment="1" applyProtection="1">
      <alignment horizontal="left" vertical="center" indent="1"/>
    </xf>
    <xf numFmtId="0" fontId="4" fillId="3" borderId="0" xfId="2" applyFont="1" applyFill="1" applyBorder="1" applyAlignment="1" applyProtection="1">
      <alignment horizontal="left" vertical="center" indent="1"/>
    </xf>
    <xf numFmtId="0" fontId="6" fillId="3" borderId="5" xfId="0" applyFont="1" applyFill="1" applyBorder="1" applyProtection="1"/>
    <xf numFmtId="0" fontId="6" fillId="3" borderId="6" xfId="0" applyFont="1" applyFill="1" applyBorder="1" applyProtection="1"/>
    <xf numFmtId="0" fontId="0" fillId="0" borderId="15" xfId="0" applyBorder="1" applyProtection="1"/>
    <xf numFmtId="0" fontId="0" fillId="0" borderId="16" xfId="0" applyBorder="1" applyProtection="1"/>
    <xf numFmtId="0" fontId="0" fillId="0" borderId="17" xfId="0" applyBorder="1" applyProtection="1"/>
    <xf numFmtId="0" fontId="6" fillId="0" borderId="16" xfId="0" applyFont="1" applyBorder="1" applyProtection="1"/>
    <xf numFmtId="0" fontId="0" fillId="0" borderId="18" xfId="0" applyBorder="1" applyProtection="1"/>
    <xf numFmtId="0" fontId="0" fillId="0" borderId="0" xfId="0" applyProtection="1"/>
    <xf numFmtId="0" fontId="10" fillId="0" borderId="20"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0" fillId="0" borderId="31" xfId="0" applyBorder="1" applyProtection="1"/>
    <xf numFmtId="0" fontId="0" fillId="0" borderId="23" xfId="0" applyBorder="1" applyProtection="1"/>
    <xf numFmtId="0" fontId="0" fillId="0" borderId="32" xfId="0" applyBorder="1" applyProtection="1"/>
    <xf numFmtId="0" fontId="11" fillId="2" borderId="33" xfId="2" applyFont="1" applyFill="1" applyBorder="1" applyAlignment="1" applyProtection="1">
      <alignment horizontal="right" vertical="top"/>
      <protection locked="0"/>
    </xf>
    <xf numFmtId="0" fontId="7" fillId="2" borderId="0" xfId="2" applyFont="1" applyFill="1" applyBorder="1" applyAlignment="1" applyProtection="1">
      <protection locked="0"/>
    </xf>
    <xf numFmtId="0" fontId="11" fillId="2" borderId="7" xfId="2" applyFont="1" applyFill="1" applyBorder="1" applyAlignment="1" applyProtection="1">
      <alignment horizontal="left"/>
      <protection locked="0"/>
    </xf>
    <xf numFmtId="0" fontId="7" fillId="0" borderId="0" xfId="4" applyAlignment="1"/>
    <xf numFmtId="0" fontId="7" fillId="0" borderId="0" xfId="4" applyAlignment="1">
      <alignment wrapText="1"/>
    </xf>
    <xf numFmtId="0" fontId="7" fillId="0" borderId="0" xfId="4" applyBorder="1" applyAlignment="1"/>
    <xf numFmtId="0" fontId="7" fillId="0" borderId="0" xfId="4" applyBorder="1" applyAlignment="1">
      <alignment wrapText="1"/>
    </xf>
    <xf numFmtId="0" fontId="14" fillId="0" borderId="0" xfId="4" applyFont="1" applyBorder="1" applyAlignment="1"/>
    <xf numFmtId="0" fontId="15" fillId="2" borderId="0" xfId="4" applyFont="1" applyFill="1" applyBorder="1" applyAlignment="1" applyProtection="1">
      <alignment horizontal="center" vertical="center"/>
    </xf>
    <xf numFmtId="43" fontId="7" fillId="0" borderId="17" xfId="4" applyNumberFormat="1" applyBorder="1" applyAlignment="1"/>
    <xf numFmtId="0" fontId="7" fillId="0" borderId="0" xfId="4" applyFont="1" applyBorder="1" applyAlignment="1"/>
    <xf numFmtId="0" fontId="7" fillId="0" borderId="0" xfId="4" applyFill="1" applyAlignment="1"/>
    <xf numFmtId="0" fontId="16" fillId="0" borderId="0" xfId="4" applyFont="1" applyFill="1" applyAlignment="1"/>
    <xf numFmtId="0" fontId="17" fillId="0" borderId="0" xfId="4" applyFont="1" applyFill="1" applyBorder="1" applyAlignment="1"/>
    <xf numFmtId="43" fontId="11" fillId="3" borderId="19" xfId="5" applyFont="1" applyFill="1" applyBorder="1" applyAlignment="1">
      <alignment horizontal="center" vertical="top"/>
    </xf>
    <xf numFmtId="43" fontId="11" fillId="3" borderId="22" xfId="1" applyFont="1" applyFill="1" applyBorder="1" applyAlignment="1">
      <alignment horizontal="center" vertical="top" wrapText="1"/>
    </xf>
    <xf numFmtId="43" fontId="11" fillId="3" borderId="6" xfId="1" applyFont="1" applyFill="1" applyBorder="1" applyAlignment="1">
      <alignment vertical="top"/>
    </xf>
    <xf numFmtId="0" fontId="7" fillId="3" borderId="35" xfId="4" applyFont="1" applyFill="1" applyBorder="1" applyAlignment="1">
      <alignment vertical="center"/>
    </xf>
    <xf numFmtId="0" fontId="11" fillId="3" borderId="21" xfId="4" applyFont="1" applyFill="1" applyBorder="1" applyAlignment="1">
      <alignment vertical="center"/>
    </xf>
    <xf numFmtId="0" fontId="7" fillId="0" borderId="32" xfId="4" applyFont="1" applyFill="1" applyBorder="1" applyAlignment="1"/>
    <xf numFmtId="0" fontId="16" fillId="0" borderId="0" xfId="4" applyFont="1" applyFill="1" applyBorder="1" applyAlignment="1"/>
    <xf numFmtId="0" fontId="7" fillId="0" borderId="0" xfId="4" applyFont="1" applyFill="1" applyBorder="1" applyAlignment="1">
      <alignment vertical="top"/>
    </xf>
    <xf numFmtId="43" fontId="7" fillId="0" borderId="5" xfId="5" applyFont="1" applyFill="1" applyBorder="1" applyAlignment="1">
      <alignment horizontal="center" vertical="top"/>
    </xf>
    <xf numFmtId="43" fontId="7" fillId="0" borderId="6" xfId="5" applyFont="1" applyFill="1" applyBorder="1" applyAlignment="1">
      <alignment horizontal="center" vertical="top" wrapText="1"/>
    </xf>
    <xf numFmtId="43" fontId="7" fillId="0" borderId="6" xfId="5" applyFont="1" applyFill="1" applyBorder="1" applyAlignment="1">
      <alignment vertical="top"/>
    </xf>
    <xf numFmtId="0" fontId="11" fillId="0" borderId="36" xfId="4" applyFont="1" applyFill="1" applyBorder="1" applyAlignment="1">
      <alignment vertical="top"/>
    </xf>
    <xf numFmtId="0" fontId="11" fillId="0" borderId="11" xfId="4" applyFont="1" applyFill="1" applyBorder="1" applyAlignment="1">
      <alignment vertical="top"/>
    </xf>
    <xf numFmtId="0" fontId="7" fillId="0" borderId="12" xfId="4" applyFont="1" applyFill="1" applyBorder="1" applyAlignment="1">
      <alignment horizontal="left" vertical="top"/>
    </xf>
    <xf numFmtId="43" fontId="11" fillId="3" borderId="5" xfId="5" applyFont="1" applyFill="1" applyBorder="1" applyAlignment="1">
      <alignment horizontal="center" vertical="top"/>
    </xf>
    <xf numFmtId="43" fontId="11" fillId="3" borderId="6" xfId="1" applyFont="1" applyFill="1" applyBorder="1" applyAlignment="1" applyProtection="1">
      <alignment horizontal="center" vertical="top" wrapText="1"/>
    </xf>
    <xf numFmtId="43" fontId="11" fillId="3" borderId="6" xfId="1" applyFont="1" applyFill="1" applyBorder="1" applyAlignment="1" applyProtection="1">
      <alignment vertical="top"/>
    </xf>
    <xf numFmtId="0" fontId="11" fillId="3" borderId="12" xfId="4" applyFont="1" applyFill="1" applyBorder="1" applyAlignment="1">
      <alignment horizontal="center" vertical="top"/>
    </xf>
    <xf numFmtId="43" fontId="11" fillId="0" borderId="6" xfId="5" applyFont="1" applyFill="1" applyBorder="1" applyAlignment="1">
      <alignment horizontal="center" vertical="top" wrapText="1"/>
    </xf>
    <xf numFmtId="0" fontId="11" fillId="0" borderId="12" xfId="4" applyFont="1" applyFill="1" applyBorder="1" applyAlignment="1">
      <alignment horizontal="center" vertical="top"/>
    </xf>
    <xf numFmtId="0" fontId="7" fillId="0" borderId="36" xfId="4" applyFont="1" applyFill="1" applyBorder="1" applyAlignment="1">
      <alignment horizontal="left" vertical="top" wrapText="1"/>
    </xf>
    <xf numFmtId="0" fontId="7" fillId="0" borderId="11" xfId="4" applyFont="1" applyFill="1" applyBorder="1" applyAlignment="1">
      <alignment horizontal="left" vertical="top" wrapText="1"/>
    </xf>
    <xf numFmtId="43" fontId="7" fillId="3" borderId="5" xfId="5" applyFont="1" applyFill="1" applyBorder="1" applyAlignment="1">
      <alignment horizontal="center" vertical="top"/>
    </xf>
    <xf numFmtId="43" fontId="7" fillId="3" borderId="6" xfId="5" applyFont="1" applyFill="1" applyBorder="1" applyAlignment="1">
      <alignment horizontal="center" vertical="top" wrapText="1"/>
    </xf>
    <xf numFmtId="43" fontId="7" fillId="0" borderId="6" xfId="5" applyFont="1" applyFill="1" applyBorder="1" applyAlignment="1" applyProtection="1">
      <alignment horizontal="center" vertical="top" wrapText="1"/>
      <protection locked="0"/>
    </xf>
    <xf numFmtId="43" fontId="7" fillId="0" borderId="6" xfId="5" applyFont="1" applyFill="1" applyBorder="1" applyAlignment="1" applyProtection="1">
      <alignment vertical="top"/>
      <protection locked="0"/>
    </xf>
    <xf numFmtId="43" fontId="11" fillId="3" borderId="6" xfId="5" applyFont="1" applyFill="1" applyBorder="1" applyAlignment="1">
      <alignment horizontal="center" vertical="top" wrapText="1"/>
    </xf>
    <xf numFmtId="43" fontId="11" fillId="3" borderId="6" xfId="5" applyFont="1" applyFill="1" applyBorder="1" applyAlignment="1">
      <alignment vertical="top"/>
    </xf>
    <xf numFmtId="0" fontId="11" fillId="0" borderId="36" xfId="4" applyFont="1" applyFill="1" applyBorder="1" applyAlignment="1">
      <alignment horizontal="left" vertical="top" wrapText="1"/>
    </xf>
    <xf numFmtId="0" fontId="11" fillId="0" borderId="11" xfId="4" applyFont="1" applyFill="1" applyBorder="1" applyAlignment="1">
      <alignment horizontal="left" vertical="top" wrapText="1"/>
    </xf>
    <xf numFmtId="0" fontId="7" fillId="0" borderId="36" xfId="4" applyFont="1" applyFill="1" applyBorder="1" applyAlignment="1">
      <alignment horizontal="left" vertical="center" wrapText="1"/>
    </xf>
    <xf numFmtId="0" fontId="11" fillId="0" borderId="11" xfId="4" applyFont="1" applyFill="1" applyBorder="1" applyAlignment="1">
      <alignment horizontal="left" vertical="center" wrapText="1"/>
    </xf>
    <xf numFmtId="0" fontId="11" fillId="0" borderId="12" xfId="4" applyFont="1" applyFill="1" applyBorder="1" applyAlignment="1">
      <alignment horizontal="center" vertical="center"/>
    </xf>
    <xf numFmtId="0" fontId="7" fillId="0" borderId="11" xfId="4" applyFont="1" applyFill="1" applyBorder="1" applyAlignment="1">
      <alignment horizontal="left" vertical="center" wrapText="1"/>
    </xf>
    <xf numFmtId="0" fontId="7" fillId="0" borderId="36" xfId="4" applyFont="1" applyFill="1" applyBorder="1" applyAlignment="1">
      <alignment vertical="center" wrapText="1"/>
    </xf>
    <xf numFmtId="0" fontId="7" fillId="0" borderId="11" xfId="4" applyFont="1" applyFill="1" applyBorder="1" applyAlignment="1">
      <alignment vertical="center" wrapText="1"/>
    </xf>
    <xf numFmtId="0" fontId="11" fillId="3" borderId="12" xfId="4" applyFont="1" applyFill="1" applyBorder="1" applyAlignment="1">
      <alignment horizontal="center" vertical="center"/>
    </xf>
    <xf numFmtId="0" fontId="7" fillId="0" borderId="36" xfId="4" applyFont="1" applyFill="1" applyBorder="1" applyAlignment="1">
      <alignment vertical="top" wrapText="1"/>
    </xf>
    <xf numFmtId="0" fontId="7" fillId="0" borderId="11" xfId="4" applyFont="1" applyFill="1" applyBorder="1" applyAlignment="1">
      <alignment vertical="top" wrapText="1"/>
    </xf>
    <xf numFmtId="0" fontId="7" fillId="0" borderId="36" xfId="4" applyFont="1" applyFill="1" applyBorder="1" applyAlignment="1">
      <alignment horizontal="left" vertical="top"/>
    </xf>
    <xf numFmtId="0" fontId="7" fillId="0" borderId="11" xfId="4" applyFont="1" applyFill="1" applyBorder="1" applyAlignment="1">
      <alignment horizontal="left" vertical="top"/>
    </xf>
    <xf numFmtId="43" fontId="11" fillId="3" borderId="6" xfId="1" applyFont="1" applyFill="1" applyBorder="1" applyAlignment="1">
      <alignment horizontal="center" vertical="top" wrapText="1"/>
    </xf>
    <xf numFmtId="0" fontId="11" fillId="3" borderId="6" xfId="4" applyFont="1" applyFill="1" applyBorder="1" applyAlignment="1">
      <alignment vertical="top"/>
    </xf>
    <xf numFmtId="43" fontId="7" fillId="0" borderId="6" xfId="1" applyFont="1" applyFill="1" applyBorder="1" applyAlignment="1">
      <alignment horizontal="center" vertical="top" wrapText="1"/>
    </xf>
    <xf numFmtId="43" fontId="7" fillId="0" borderId="6" xfId="1" applyFont="1" applyFill="1" applyBorder="1" applyAlignment="1">
      <alignment vertical="top"/>
    </xf>
    <xf numFmtId="0" fontId="11" fillId="0" borderId="0" xfId="4" applyFont="1" applyFill="1" applyAlignment="1"/>
    <xf numFmtId="0" fontId="18" fillId="0" borderId="0" xfId="4" applyFont="1" applyFill="1" applyAlignment="1"/>
    <xf numFmtId="0" fontId="18" fillId="0" borderId="0" xfId="4" applyFont="1" applyFill="1" applyBorder="1" applyAlignment="1"/>
    <xf numFmtId="0" fontId="11" fillId="0" borderId="0" xfId="4" applyFont="1" applyFill="1" applyBorder="1" applyAlignment="1">
      <alignment vertical="top"/>
    </xf>
    <xf numFmtId="43" fontId="11" fillId="0" borderId="6" xfId="1" applyFont="1" applyFill="1" applyBorder="1" applyAlignment="1">
      <alignment horizontal="center" vertical="top" wrapText="1"/>
    </xf>
    <xf numFmtId="43" fontId="11" fillId="0" borderId="6" xfId="1" applyFont="1" applyFill="1" applyBorder="1" applyAlignment="1">
      <alignment vertical="top"/>
    </xf>
    <xf numFmtId="0" fontId="11" fillId="0" borderId="12" xfId="4" applyFont="1" applyFill="1" applyBorder="1" applyAlignment="1">
      <alignment horizontal="left" vertical="top"/>
    </xf>
    <xf numFmtId="0" fontId="7" fillId="0" borderId="36" xfId="4" applyFont="1" applyFill="1" applyBorder="1" applyAlignment="1">
      <alignment vertical="top"/>
    </xf>
    <xf numFmtId="0" fontId="7" fillId="0" borderId="11" xfId="4" applyFont="1" applyFill="1" applyBorder="1" applyAlignment="1">
      <alignment vertical="top"/>
    </xf>
    <xf numFmtId="0" fontId="7" fillId="0" borderId="36" xfId="4" applyFont="1" applyFill="1" applyBorder="1" applyAlignment="1">
      <alignment horizontal="justify" vertical="top" wrapText="1"/>
    </xf>
    <xf numFmtId="0" fontId="7" fillId="0" borderId="11" xfId="4" applyFont="1" applyFill="1" applyBorder="1" applyAlignment="1">
      <alignment horizontal="justify" vertical="top" wrapText="1"/>
    </xf>
    <xf numFmtId="0" fontId="11" fillId="0" borderId="12" xfId="4" applyFont="1" applyFill="1" applyBorder="1" applyAlignment="1">
      <alignment horizontal="right" vertical="top"/>
    </xf>
    <xf numFmtId="0" fontId="7" fillId="3" borderId="6" xfId="4" applyFont="1" applyFill="1" applyBorder="1" applyAlignment="1">
      <alignment horizontal="left" vertical="top"/>
    </xf>
    <xf numFmtId="0" fontId="11" fillId="3" borderId="6" xfId="4" applyFont="1" applyFill="1" applyBorder="1" applyAlignment="1">
      <alignment horizontal="left" vertical="top"/>
    </xf>
    <xf numFmtId="43" fontId="7" fillId="0" borderId="15" xfId="5" applyFont="1" applyFill="1" applyBorder="1" applyAlignment="1">
      <alignment horizontal="center" vertical="top"/>
    </xf>
    <xf numFmtId="43" fontId="7" fillId="0" borderId="16" xfId="5" applyFont="1" applyFill="1" applyBorder="1" applyAlignment="1">
      <alignment horizontal="center" vertical="top" wrapText="1"/>
    </xf>
    <xf numFmtId="43" fontId="7" fillId="0" borderId="16" xfId="5" applyFont="1" applyFill="1" applyBorder="1" applyAlignment="1">
      <alignment vertical="top"/>
    </xf>
    <xf numFmtId="0" fontId="11" fillId="3" borderId="16" xfId="4" applyFont="1" applyFill="1" applyBorder="1" applyAlignment="1">
      <alignment vertical="center"/>
    </xf>
    <xf numFmtId="0" fontId="11" fillId="3" borderId="30" xfId="4" applyFont="1" applyFill="1" applyBorder="1" applyAlignment="1">
      <alignment horizontal="center" vertical="center"/>
    </xf>
    <xf numFmtId="0" fontId="7" fillId="0" borderId="0" xfId="4" applyFont="1" applyAlignment="1">
      <alignment vertical="center"/>
    </xf>
    <xf numFmtId="0" fontId="17" fillId="0" borderId="0" xfId="4" applyFont="1" applyAlignment="1">
      <alignment vertical="center"/>
    </xf>
    <xf numFmtId="0" fontId="11" fillId="2" borderId="37" xfId="4" quotePrefix="1" applyFont="1" applyFill="1" applyBorder="1" applyAlignment="1">
      <alignment horizontal="center" vertical="center"/>
    </xf>
    <xf numFmtId="0" fontId="11" fillId="2" borderId="22" xfId="4" applyFont="1" applyFill="1" applyBorder="1" applyAlignment="1">
      <alignment horizontal="center" vertical="center" wrapText="1"/>
    </xf>
    <xf numFmtId="0" fontId="11" fillId="2" borderId="14" xfId="4" applyFont="1" applyFill="1" applyBorder="1" applyAlignment="1">
      <alignment horizontal="center" vertical="center"/>
    </xf>
    <xf numFmtId="0" fontId="11" fillId="2" borderId="29" xfId="4" applyFont="1" applyFill="1" applyBorder="1" applyAlignment="1">
      <alignment horizontal="center" vertical="center"/>
    </xf>
    <xf numFmtId="0" fontId="17" fillId="0" borderId="0" xfId="4" applyFont="1" applyAlignment="1"/>
    <xf numFmtId="0" fontId="20" fillId="2" borderId="0" xfId="4" applyFont="1" applyFill="1" applyBorder="1" applyAlignment="1">
      <alignment horizontal="center" vertical="top"/>
    </xf>
    <xf numFmtId="0" fontId="20" fillId="2" borderId="0" xfId="4" applyFont="1" applyFill="1" applyBorder="1" applyAlignment="1">
      <alignment horizontal="center" vertical="top" wrapText="1"/>
    </xf>
    <xf numFmtId="0" fontId="20" fillId="2" borderId="31" xfId="4" applyFont="1" applyFill="1" applyBorder="1" applyAlignment="1">
      <alignment horizontal="center" vertical="top"/>
    </xf>
    <xf numFmtId="0" fontId="20" fillId="2" borderId="23" xfId="4" applyFont="1" applyFill="1" applyBorder="1" applyAlignment="1">
      <alignment horizontal="center" vertical="top" wrapText="1"/>
    </xf>
    <xf numFmtId="0" fontId="20" fillId="2" borderId="23" xfId="4" applyFont="1" applyFill="1" applyBorder="1" applyAlignment="1">
      <alignment horizontal="center" vertical="top"/>
    </xf>
    <xf numFmtId="0" fontId="20" fillId="2" borderId="32" xfId="4" applyFont="1" applyFill="1" applyBorder="1" applyAlignment="1">
      <alignment horizontal="center" vertical="top"/>
    </xf>
    <xf numFmtId="0" fontId="11" fillId="2" borderId="33" xfId="4" applyFont="1" applyFill="1" applyBorder="1" applyAlignment="1" applyProtection="1">
      <alignment horizontal="right" vertical="top"/>
      <protection locked="0"/>
    </xf>
    <xf numFmtId="0" fontId="11" fillId="2" borderId="0" xfId="4" applyFont="1" applyFill="1" applyBorder="1" applyAlignment="1" applyProtection="1">
      <alignment horizontal="right" vertical="top"/>
      <protection locked="0"/>
    </xf>
    <xf numFmtId="0" fontId="21" fillId="2" borderId="0" xfId="4" applyFont="1" applyFill="1" applyBorder="1" applyAlignment="1">
      <alignment horizontal="center" vertical="top"/>
    </xf>
    <xf numFmtId="0" fontId="12" fillId="2" borderId="39" xfId="4" quotePrefix="1" applyFont="1" applyFill="1" applyBorder="1" applyAlignment="1" applyProtection="1">
      <alignment horizontal="left" vertical="top"/>
      <protection locked="0"/>
    </xf>
    <xf numFmtId="0" fontId="11" fillId="2" borderId="7" xfId="4" applyFont="1" applyFill="1" applyBorder="1" applyAlignment="1">
      <alignment horizontal="left" vertical="top"/>
    </xf>
    <xf numFmtId="0" fontId="7" fillId="0" borderId="0" xfId="4" applyAlignment="1" applyProtection="1">
      <protection locked="0"/>
    </xf>
    <xf numFmtId="0" fontId="17" fillId="0" borderId="0" xfId="4" applyFont="1" applyAlignment="1" applyProtection="1">
      <protection locked="0"/>
    </xf>
    <xf numFmtId="0" fontId="22" fillId="2" borderId="33" xfId="4" applyFont="1" applyFill="1" applyBorder="1" applyAlignment="1" applyProtection="1">
      <alignment horizontal="center" vertical="top"/>
      <protection locked="0"/>
    </xf>
    <xf numFmtId="0" fontId="22" fillId="2" borderId="0" xfId="4" applyFont="1" applyFill="1" applyBorder="1" applyAlignment="1" applyProtection="1">
      <alignment horizontal="center" vertical="top" wrapText="1"/>
      <protection locked="0"/>
    </xf>
    <xf numFmtId="0" fontId="22" fillId="2" borderId="0" xfId="4" applyFont="1" applyFill="1" applyBorder="1" applyAlignment="1" applyProtection="1">
      <alignment horizontal="center" vertical="top"/>
      <protection locked="0"/>
    </xf>
    <xf numFmtId="0" fontId="22" fillId="2" borderId="7" xfId="4" applyFont="1" applyFill="1" applyBorder="1" applyAlignment="1" applyProtection="1">
      <alignment horizontal="center" vertical="top"/>
      <protection locked="0"/>
    </xf>
    <xf numFmtId="0" fontId="7" fillId="0" borderId="0" xfId="4" applyAlignment="1" applyProtection="1"/>
    <xf numFmtId="0" fontId="17" fillId="0" borderId="0" xfId="4" applyFont="1" applyAlignment="1" applyProtection="1"/>
    <xf numFmtId="0" fontId="7" fillId="0" borderId="0" xfId="4" applyFont="1" applyBorder="1" applyAlignment="1">
      <alignment vertical="top"/>
    </xf>
    <xf numFmtId="0" fontId="7" fillId="0" borderId="0" xfId="4" applyFont="1" applyBorder="1" applyAlignment="1">
      <alignment vertical="top" wrapText="1"/>
    </xf>
    <xf numFmtId="0" fontId="11" fillId="0" borderId="0" xfId="4" applyFont="1" applyBorder="1" applyAlignment="1"/>
    <xf numFmtId="4" fontId="7" fillId="0" borderId="0" xfId="7" applyNumberFormat="1"/>
    <xf numFmtId="4" fontId="11" fillId="0" borderId="0" xfId="7" applyNumberFormat="1" applyFont="1"/>
    <xf numFmtId="3" fontId="23" fillId="0" borderId="0" xfId="7" applyNumberFormat="1" applyFont="1"/>
    <xf numFmtId="0" fontId="11"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3" fontId="3" fillId="0" borderId="0" xfId="0" applyNumberFormat="1" applyFont="1"/>
    <xf numFmtId="0" fontId="11" fillId="2" borderId="0" xfId="0" applyFont="1" applyFill="1" applyAlignment="1">
      <alignment vertical="center"/>
    </xf>
    <xf numFmtId="4" fontId="11" fillId="0" borderId="19" xfId="7" applyNumberFormat="1" applyFont="1" applyBorder="1"/>
    <xf numFmtId="4" fontId="7" fillId="0" borderId="22" xfId="7" applyNumberFormat="1" applyBorder="1"/>
    <xf numFmtId="0" fontId="11" fillId="0" borderId="25" xfId="7" applyFont="1" applyBorder="1"/>
    <xf numFmtId="43" fontId="11" fillId="0" borderId="5" xfId="1" applyFont="1" applyBorder="1"/>
    <xf numFmtId="43" fontId="11" fillId="0" borderId="6" xfId="1" applyFont="1" applyBorder="1"/>
    <xf numFmtId="0" fontId="11" fillId="0" borderId="12" xfId="7" applyFont="1" applyBorder="1"/>
    <xf numFmtId="43" fontId="7" fillId="0" borderId="6" xfId="1" applyFont="1" applyBorder="1"/>
    <xf numFmtId="0" fontId="7" fillId="0" borderId="12" xfId="7" applyBorder="1"/>
    <xf numFmtId="43" fontId="7" fillId="4" borderId="6" xfId="1" applyFont="1" applyFill="1" applyBorder="1"/>
    <xf numFmtId="0" fontId="11" fillId="0" borderId="12" xfId="7" applyFont="1" applyBorder="1" applyAlignment="1">
      <alignment wrapText="1"/>
    </xf>
    <xf numFmtId="43" fontId="7" fillId="0" borderId="0" xfId="1" applyFont="1"/>
    <xf numFmtId="2" fontId="11" fillId="0" borderId="15" xfId="7" applyNumberFormat="1" applyFont="1" applyBorder="1"/>
    <xf numFmtId="2" fontId="7" fillId="0" borderId="16" xfId="7" applyNumberFormat="1" applyBorder="1"/>
    <xf numFmtId="0" fontId="11" fillId="0" borderId="30" xfId="7" applyFont="1" applyBorder="1"/>
    <xf numFmtId="0" fontId="17" fillId="0" borderId="0" xfId="7" applyFont="1"/>
    <xf numFmtId="0" fontId="20" fillId="0" borderId="0" xfId="7" applyFont="1" applyAlignment="1">
      <alignment horizontal="center" vertical="top"/>
    </xf>
    <xf numFmtId="0" fontId="17" fillId="0" borderId="0" xfId="7" applyFont="1" applyAlignment="1">
      <alignment horizontal="center" vertical="center"/>
    </xf>
    <xf numFmtId="0" fontId="4" fillId="2" borderId="1" xfId="7" applyFont="1" applyFill="1" applyBorder="1" applyAlignment="1">
      <alignment horizontal="center" vertical="center" wrapText="1"/>
    </xf>
    <xf numFmtId="0" fontId="4" fillId="2" borderId="2" xfId="7" applyFont="1" applyFill="1" applyBorder="1" applyAlignment="1">
      <alignment horizontal="center" vertical="center" wrapText="1"/>
    </xf>
    <xf numFmtId="0" fontId="4" fillId="2" borderId="40" xfId="7" applyFont="1" applyFill="1" applyBorder="1" applyAlignment="1">
      <alignment horizontal="center" vertical="center"/>
    </xf>
    <xf numFmtId="3" fontId="23" fillId="0" borderId="0" xfId="7" applyNumberFormat="1" applyFont="1" applyAlignment="1">
      <alignment horizontal="center" vertical="center"/>
    </xf>
    <xf numFmtId="0" fontId="20" fillId="2" borderId="0" xfId="7" applyFont="1" applyFill="1" applyAlignment="1">
      <alignment horizontal="center" vertical="top"/>
    </xf>
    <xf numFmtId="0" fontId="20" fillId="2" borderId="31" xfId="7" applyFont="1" applyFill="1" applyBorder="1" applyAlignment="1">
      <alignment horizontal="center" vertical="top"/>
    </xf>
    <xf numFmtId="0" fontId="20" fillId="2" borderId="23" xfId="7" applyFont="1" applyFill="1" applyBorder="1" applyAlignment="1">
      <alignment horizontal="center" vertical="top"/>
    </xf>
    <xf numFmtId="0" fontId="20" fillId="2" borderId="32" xfId="7" applyFont="1" applyFill="1" applyBorder="1" applyAlignment="1">
      <alignment horizontal="center" vertical="top"/>
    </xf>
    <xf numFmtId="0" fontId="11" fillId="2" borderId="33" xfId="0" applyFont="1" applyFill="1" applyBorder="1" applyAlignment="1" applyProtection="1">
      <alignment horizontal="right" vertical="top"/>
      <protection locked="0"/>
    </xf>
    <xf numFmtId="0" fontId="15" fillId="2" borderId="0" xfId="7" applyFont="1" applyFill="1" applyAlignment="1">
      <alignment vertical="top"/>
    </xf>
    <xf numFmtId="0" fontId="21" fillId="2" borderId="0" xfId="7" applyFont="1" applyFill="1" applyAlignment="1">
      <alignment vertical="top"/>
    </xf>
    <xf numFmtId="49" fontId="12" fillId="2" borderId="0" xfId="7" applyNumberFormat="1" applyFont="1" applyFill="1" applyAlignment="1">
      <alignment horizontal="left" vertical="top"/>
    </xf>
    <xf numFmtId="0" fontId="11" fillId="2" borderId="41" xfId="0" applyFont="1" applyFill="1" applyBorder="1" applyAlignment="1" applyProtection="1">
      <alignment horizontal="left" vertical="top"/>
      <protection locked="0"/>
    </xf>
    <xf numFmtId="0" fontId="22" fillId="2" borderId="33" xfId="7" applyFont="1" applyFill="1" applyBorder="1" applyAlignment="1">
      <alignment horizontal="center" vertical="top"/>
    </xf>
    <xf numFmtId="0" fontId="22" fillId="2" borderId="0" xfId="7" applyFont="1" applyFill="1" applyAlignment="1">
      <alignment horizontal="center" vertical="top"/>
    </xf>
    <xf numFmtId="0" fontId="22" fillId="2" borderId="7" xfId="7" applyFont="1" applyFill="1" applyBorder="1" applyAlignment="1">
      <alignment horizontal="center" vertical="top"/>
    </xf>
    <xf numFmtId="0" fontId="7" fillId="0" borderId="0" xfId="8" applyProtection="1"/>
    <xf numFmtId="0" fontId="7" fillId="0" borderId="0" xfId="8" applyAlignment="1" applyProtection="1"/>
    <xf numFmtId="0" fontId="15" fillId="0" borderId="0" xfId="8" applyFont="1" applyAlignment="1" applyProtection="1">
      <alignment vertical="top"/>
    </xf>
    <xf numFmtId="0" fontId="13" fillId="0" borderId="0" xfId="8" applyFont="1" applyBorder="1" applyAlignment="1" applyProtection="1">
      <alignment horizontal="center" vertical="top"/>
    </xf>
    <xf numFmtId="0" fontId="12" fillId="0" borderId="0" xfId="8" applyFont="1" applyAlignment="1" applyProtection="1">
      <alignment vertical="top"/>
    </xf>
    <xf numFmtId="0" fontId="24" fillId="0" borderId="0" xfId="8" applyFont="1" applyAlignment="1" applyProtection="1">
      <alignment vertical="top"/>
    </xf>
    <xf numFmtId="0" fontId="7" fillId="0" borderId="0" xfId="8" applyFont="1" applyAlignment="1" applyProtection="1"/>
    <xf numFmtId="0" fontId="11" fillId="2" borderId="0" xfId="8" applyFont="1" applyFill="1" applyBorder="1" applyAlignment="1" applyProtection="1">
      <alignment horizontal="center" vertical="center"/>
    </xf>
    <xf numFmtId="0" fontId="7" fillId="0" borderId="0" xfId="8" applyBorder="1" applyProtection="1"/>
    <xf numFmtId="2" fontId="7" fillId="0" borderId="19" xfId="8" applyNumberFormat="1" applyFont="1" applyBorder="1" applyProtection="1"/>
    <xf numFmtId="2" fontId="7" fillId="0" borderId="22" xfId="8" applyNumberFormat="1" applyFont="1" applyBorder="1" applyProtection="1"/>
    <xf numFmtId="0" fontId="7" fillId="0" borderId="25" xfId="8" applyBorder="1" applyProtection="1"/>
    <xf numFmtId="43" fontId="11" fillId="3" borderId="5" xfId="5" applyFont="1" applyFill="1" applyBorder="1" applyProtection="1"/>
    <xf numFmtId="43" fontId="11" fillId="3" borderId="6" xfId="5" applyFont="1" applyFill="1" applyBorder="1" applyProtection="1"/>
    <xf numFmtId="0" fontId="11" fillId="0" borderId="12" xfId="8" applyFont="1" applyBorder="1" applyAlignment="1" applyProtection="1">
      <alignment horizontal="right"/>
    </xf>
    <xf numFmtId="2" fontId="7" fillId="0" borderId="5" xfId="8" applyNumberFormat="1" applyFont="1" applyBorder="1" applyProtection="1"/>
    <xf numFmtId="2" fontId="7" fillId="0" borderId="6" xfId="8" applyNumberFormat="1" applyFont="1" applyBorder="1" applyProtection="1"/>
    <xf numFmtId="0" fontId="7" fillId="0" borderId="12" xfId="8" applyBorder="1" applyProtection="1"/>
    <xf numFmtId="43" fontId="7" fillId="0" borderId="5" xfId="5" applyFont="1" applyBorder="1" applyProtection="1"/>
    <xf numFmtId="43" fontId="7" fillId="0" borderId="6" xfId="5" applyFont="1" applyBorder="1" applyProtection="1"/>
    <xf numFmtId="43" fontId="7" fillId="3" borderId="5" xfId="5" applyFont="1" applyFill="1" applyBorder="1" applyProtection="1"/>
    <xf numFmtId="43" fontId="7" fillId="3" borderId="6" xfId="5" applyFont="1" applyFill="1" applyBorder="1" applyProtection="1"/>
    <xf numFmtId="43" fontId="7" fillId="0" borderId="6" xfId="5" applyFont="1" applyBorder="1" applyProtection="1">
      <protection locked="0"/>
    </xf>
    <xf numFmtId="0" fontId="7" fillId="0" borderId="12" xfId="8" applyFont="1" applyBorder="1" applyProtection="1"/>
    <xf numFmtId="43" fontId="11" fillId="0" borderId="5" xfId="5" applyFont="1" applyBorder="1" applyProtection="1"/>
    <xf numFmtId="43" fontId="11" fillId="0" borderId="6" xfId="5" applyFont="1" applyBorder="1" applyProtection="1"/>
    <xf numFmtId="43" fontId="11" fillId="0" borderId="6" xfId="5" applyFont="1" applyBorder="1" applyProtection="1">
      <protection locked="0"/>
    </xf>
    <xf numFmtId="0" fontId="11" fillId="3" borderId="12" xfId="8" applyFont="1" applyFill="1" applyBorder="1" applyProtection="1"/>
    <xf numFmtId="0" fontId="11" fillId="0" borderId="12" xfId="8" applyFont="1" applyBorder="1" applyProtection="1"/>
    <xf numFmtId="2" fontId="7" fillId="0" borderId="15" xfId="8" applyNumberFormat="1" applyFont="1" applyBorder="1" applyProtection="1"/>
    <xf numFmtId="2" fontId="7" fillId="0" borderId="16" xfId="8" applyNumberFormat="1" applyFont="1" applyBorder="1" applyProtection="1"/>
    <xf numFmtId="0" fontId="11" fillId="0" borderId="30" xfId="8" applyFont="1" applyBorder="1" applyProtection="1"/>
    <xf numFmtId="0" fontId="17" fillId="0" borderId="0" xfId="8" applyFont="1" applyAlignment="1" applyProtection="1"/>
    <xf numFmtId="0" fontId="20" fillId="0" borderId="0" xfId="8" applyFont="1" applyBorder="1" applyAlignment="1" applyProtection="1">
      <alignment horizontal="center" vertical="top"/>
    </xf>
    <xf numFmtId="0" fontId="7" fillId="0" borderId="0" xfId="8" applyAlignment="1" applyProtection="1">
      <alignment horizontal="center" vertical="center"/>
    </xf>
    <xf numFmtId="0" fontId="17" fillId="0" borderId="0" xfId="8" applyFont="1" applyAlignment="1" applyProtection="1">
      <alignment horizontal="center" vertical="center"/>
    </xf>
    <xf numFmtId="16" fontId="4" fillId="2" borderId="19" xfId="8" applyNumberFormat="1" applyFont="1" applyFill="1" applyBorder="1" applyAlignment="1" applyProtection="1">
      <alignment horizontal="center" vertical="center" wrapText="1"/>
    </xf>
    <xf numFmtId="0" fontId="4" fillId="2" borderId="22" xfId="8" applyFont="1" applyFill="1" applyBorder="1" applyAlignment="1" applyProtection="1">
      <alignment horizontal="center"/>
    </xf>
    <xf numFmtId="0" fontId="4" fillId="2" borderId="22" xfId="8" applyFont="1" applyFill="1" applyBorder="1" applyAlignment="1" applyProtection="1">
      <alignment horizontal="center" vertical="center"/>
    </xf>
    <xf numFmtId="0" fontId="4" fillId="2" borderId="25" xfId="8" applyFont="1" applyFill="1" applyBorder="1" applyAlignment="1" applyProtection="1">
      <alignment horizontal="center" vertical="center"/>
    </xf>
    <xf numFmtId="0" fontId="4" fillId="2" borderId="15" xfId="8" applyFont="1" applyFill="1" applyBorder="1" applyAlignment="1" applyProtection="1">
      <alignment horizontal="center" vertical="center" wrapText="1"/>
    </xf>
    <xf numFmtId="0" fontId="4" fillId="2" borderId="16" xfId="8" applyFont="1" applyFill="1" applyBorder="1" applyAlignment="1" applyProtection="1">
      <alignment horizontal="center" vertical="center"/>
    </xf>
    <xf numFmtId="0" fontId="4" fillId="2" borderId="30" xfId="8" applyFont="1" applyFill="1" applyBorder="1" applyAlignment="1" applyProtection="1">
      <alignment horizontal="center" vertical="center"/>
    </xf>
    <xf numFmtId="0" fontId="20" fillId="2" borderId="0" xfId="8" applyFont="1" applyFill="1" applyBorder="1" applyAlignment="1" applyProtection="1">
      <alignment horizontal="center" vertical="top"/>
    </xf>
    <xf numFmtId="0" fontId="20" fillId="2" borderId="31" xfId="8" applyFont="1" applyFill="1" applyBorder="1" applyAlignment="1" applyProtection="1">
      <alignment horizontal="center" vertical="top"/>
    </xf>
    <xf numFmtId="0" fontId="20" fillId="2" borderId="23" xfId="8" applyFont="1" applyFill="1" applyBorder="1" applyAlignment="1" applyProtection="1">
      <alignment horizontal="center" vertical="top"/>
    </xf>
    <xf numFmtId="0" fontId="20" fillId="2" borderId="32" xfId="8" applyFont="1" applyFill="1" applyBorder="1" applyAlignment="1" applyProtection="1">
      <alignment horizontal="center" vertical="top"/>
    </xf>
    <xf numFmtId="0" fontId="11" fillId="2" borderId="33" xfId="8" applyFont="1" applyFill="1" applyBorder="1" applyAlignment="1" applyProtection="1">
      <alignment horizontal="right" vertical="top"/>
      <protection locked="0"/>
    </xf>
    <xf numFmtId="0" fontId="15" fillId="2" borderId="0" xfId="8" applyFont="1" applyFill="1" applyBorder="1" applyAlignment="1" applyProtection="1">
      <alignment vertical="top"/>
      <protection locked="0"/>
    </xf>
    <xf numFmtId="0" fontId="21" fillId="2" borderId="0" xfId="8" applyFont="1" applyFill="1" applyBorder="1" applyAlignment="1" applyProtection="1">
      <alignment vertical="top"/>
    </xf>
    <xf numFmtId="49" fontId="12" fillId="2" borderId="0" xfId="8" applyNumberFormat="1" applyFont="1" applyFill="1" applyBorder="1" applyAlignment="1" applyProtection="1">
      <alignment horizontal="left" vertical="top"/>
    </xf>
    <xf numFmtId="0" fontId="11" fillId="2" borderId="41" xfId="8" applyFont="1" applyFill="1" applyBorder="1" applyAlignment="1" applyProtection="1">
      <alignment horizontal="left" vertical="top"/>
      <protection locked="0"/>
    </xf>
    <xf numFmtId="0" fontId="22" fillId="2" borderId="33" xfId="8" applyFont="1" applyFill="1" applyBorder="1" applyAlignment="1" applyProtection="1">
      <alignment horizontal="center" vertical="top"/>
    </xf>
    <xf numFmtId="0" fontId="22" fillId="2" borderId="0" xfId="8" applyFont="1" applyFill="1" applyBorder="1" applyAlignment="1" applyProtection="1">
      <alignment horizontal="center" vertical="top"/>
    </xf>
    <xf numFmtId="0" fontId="22" fillId="2" borderId="7" xfId="8" applyFont="1" applyFill="1" applyBorder="1" applyAlignment="1" applyProtection="1">
      <alignment horizontal="center" vertical="top"/>
    </xf>
    <xf numFmtId="0" fontId="7" fillId="0" borderId="0" xfId="8" applyFont="1" applyBorder="1" applyAlignment="1" applyProtection="1">
      <alignment vertical="top"/>
    </xf>
    <xf numFmtId="0" fontId="11" fillId="0" borderId="0" xfId="8" applyFont="1" applyBorder="1" applyAlignment="1" applyProtection="1"/>
    <xf numFmtId="0" fontId="7" fillId="0" borderId="0" xfId="8" applyFont="1" applyBorder="1" applyAlignment="1" applyProtection="1"/>
    <xf numFmtId="0" fontId="2" fillId="0" borderId="0" xfId="0" applyFont="1" applyAlignment="1" applyProtection="1"/>
    <xf numFmtId="0" fontId="0" fillId="0" borderId="19" xfId="0" applyBorder="1" applyProtection="1"/>
    <xf numFmtId="0" fontId="0" fillId="0" borderId="22" xfId="0" applyBorder="1" applyProtection="1"/>
    <xf numFmtId="0" fontId="1" fillId="0" borderId="23" xfId="9" applyBorder="1" applyAlignment="1" applyProtection="1">
      <alignment horizontal="center"/>
    </xf>
    <xf numFmtId="0" fontId="1" fillId="0" borderId="32" xfId="9" applyBorder="1" applyAlignment="1" applyProtection="1">
      <alignment horizontal="center"/>
    </xf>
    <xf numFmtId="43" fontId="0" fillId="3" borderId="5" xfId="1" applyFont="1" applyFill="1" applyBorder="1" applyProtection="1"/>
    <xf numFmtId="43" fontId="0" fillId="3" borderId="6" xfId="1" applyFont="1" applyFill="1" applyBorder="1" applyProtection="1"/>
    <xf numFmtId="0" fontId="0" fillId="3" borderId="6" xfId="0" applyFill="1" applyBorder="1" applyProtection="1"/>
    <xf numFmtId="43" fontId="0" fillId="0" borderId="5" xfId="1" applyFont="1" applyBorder="1" applyProtection="1"/>
    <xf numFmtId="43" fontId="0" fillId="0" borderId="6" xfId="1" applyFont="1" applyBorder="1" applyProtection="1"/>
    <xf numFmtId="0" fontId="28" fillId="0" borderId="0" xfId="9" applyFont="1" applyBorder="1" applyAlignment="1" applyProtection="1">
      <alignment horizontal="left"/>
    </xf>
    <xf numFmtId="0" fontId="28" fillId="0" borderId="7" xfId="9" applyFont="1" applyBorder="1" applyAlignment="1" applyProtection="1">
      <alignment horizontal="left"/>
    </xf>
    <xf numFmtId="43" fontId="0" fillId="5" borderId="5" xfId="1" applyFont="1" applyFill="1" applyBorder="1" applyProtection="1">
      <protection locked="0"/>
    </xf>
    <xf numFmtId="43" fontId="0" fillId="5" borderId="6" xfId="1" applyFont="1" applyFill="1" applyBorder="1" applyProtection="1">
      <protection locked="0"/>
    </xf>
    <xf numFmtId="0" fontId="0" fillId="0" borderId="6" xfId="0" applyBorder="1" applyProtection="1">
      <protection locked="0"/>
    </xf>
    <xf numFmtId="0" fontId="26" fillId="5" borderId="0" xfId="9" applyFont="1" applyFill="1" applyBorder="1" applyAlignment="1" applyProtection="1">
      <alignment horizontal="center"/>
      <protection locked="0"/>
    </xf>
    <xf numFmtId="0" fontId="26" fillId="0" borderId="7" xfId="9" applyFont="1" applyBorder="1" applyAlignment="1" applyProtection="1">
      <alignment horizontal="center"/>
    </xf>
    <xf numFmtId="0" fontId="28" fillId="5" borderId="0" xfId="9" applyFont="1" applyFill="1" applyBorder="1" applyAlignment="1" applyProtection="1">
      <alignment horizontal="left"/>
      <protection locked="0"/>
    </xf>
    <xf numFmtId="0" fontId="28" fillId="3" borderId="0" xfId="9" applyFont="1" applyFill="1" applyBorder="1" applyAlignment="1" applyProtection="1">
      <alignment horizontal="left"/>
    </xf>
    <xf numFmtId="0" fontId="26" fillId="3" borderId="7" xfId="9" applyFont="1" applyFill="1" applyBorder="1" applyAlignment="1" applyProtection="1">
      <alignment horizontal="left"/>
    </xf>
    <xf numFmtId="0" fontId="26" fillId="0" borderId="0" xfId="9" applyFont="1" applyBorder="1" applyAlignment="1" applyProtection="1">
      <alignment horizontal="left"/>
    </xf>
    <xf numFmtId="0" fontId="26" fillId="0" borderId="7" xfId="9" applyFont="1" applyBorder="1" applyAlignment="1" applyProtection="1">
      <alignment horizontal="left"/>
    </xf>
    <xf numFmtId="0" fontId="26" fillId="3" borderId="36" xfId="9" applyFont="1" applyFill="1" applyBorder="1" applyAlignment="1" applyProtection="1"/>
    <xf numFmtId="0" fontId="26" fillId="0" borderId="7" xfId="9" applyFont="1" applyFill="1" applyBorder="1" applyAlignment="1" applyProtection="1"/>
    <xf numFmtId="43" fontId="0" fillId="0" borderId="5" xfId="1" applyFont="1" applyBorder="1" applyProtection="1">
      <protection locked="0"/>
    </xf>
    <xf numFmtId="43" fontId="0" fillId="0" borderId="6" xfId="1" applyFont="1" applyBorder="1" applyProtection="1">
      <protection locked="0"/>
    </xf>
    <xf numFmtId="0" fontId="1" fillId="0" borderId="7" xfId="9" applyBorder="1" applyAlignment="1" applyProtection="1">
      <alignment horizontal="left"/>
    </xf>
    <xf numFmtId="0" fontId="26" fillId="0" borderId="36" xfId="9" applyFont="1" applyBorder="1" applyAlignment="1" applyProtection="1"/>
    <xf numFmtId="0" fontId="26" fillId="0" borderId="7" xfId="9" applyFont="1" applyBorder="1" applyAlignment="1" applyProtection="1"/>
    <xf numFmtId="0" fontId="26" fillId="3" borderId="0" xfId="9" applyFont="1" applyFill="1" applyBorder="1" applyAlignment="1" applyProtection="1">
      <alignment horizontal="left"/>
    </xf>
    <xf numFmtId="0" fontId="26" fillId="0" borderId="0" xfId="9" applyFont="1" applyBorder="1" applyAlignment="1" applyProtection="1">
      <alignment horizontal="center"/>
    </xf>
    <xf numFmtId="0" fontId="1" fillId="0" borderId="17" xfId="9" applyBorder="1" applyAlignment="1" applyProtection="1">
      <alignment horizontal="center"/>
    </xf>
    <xf numFmtId="0" fontId="1" fillId="0" borderId="18" xfId="9" applyBorder="1" applyAlignment="1" applyProtection="1">
      <alignment horizontal="center"/>
    </xf>
    <xf numFmtId="0" fontId="1" fillId="0" borderId="31" xfId="9" applyBorder="1" applyProtection="1"/>
    <xf numFmtId="0" fontId="1" fillId="0" borderId="23" xfId="9" applyBorder="1" applyProtection="1"/>
    <xf numFmtId="0" fontId="1" fillId="0" borderId="32" xfId="9" applyBorder="1" applyProtection="1"/>
    <xf numFmtId="0" fontId="1" fillId="0" borderId="0" xfId="9" applyBorder="1" applyProtection="1">
      <protection locked="0"/>
    </xf>
    <xf numFmtId="0" fontId="28" fillId="0" borderId="0" xfId="9" applyFont="1" applyBorder="1" applyAlignment="1" applyProtection="1">
      <alignment horizontal="left"/>
      <protection locked="0"/>
    </xf>
    <xf numFmtId="0" fontId="28" fillId="0" borderId="39" xfId="9" applyFont="1" applyBorder="1" applyProtection="1">
      <protection locked="0"/>
    </xf>
    <xf numFmtId="0" fontId="28" fillId="0" borderId="7" xfId="9" applyFont="1" applyBorder="1" applyProtection="1">
      <protection locked="0"/>
    </xf>
    <xf numFmtId="0" fontId="1" fillId="0" borderId="33" xfId="9" applyBorder="1" applyProtection="1"/>
    <xf numFmtId="0" fontId="1" fillId="0" borderId="0" xfId="9" applyBorder="1" applyProtection="1"/>
    <xf numFmtId="0" fontId="1" fillId="0" borderId="7" xfId="9" applyBorder="1" applyProtection="1"/>
    <xf numFmtId="0" fontId="15" fillId="2" borderId="0" xfId="8" applyFont="1" applyFill="1" applyBorder="1" applyAlignment="1" applyProtection="1">
      <alignment horizontal="right" vertical="center"/>
      <protection locked="0"/>
    </xf>
    <xf numFmtId="0" fontId="31" fillId="0" borderId="0" xfId="8" applyFont="1" applyFill="1" applyBorder="1" applyAlignment="1" applyProtection="1">
      <alignment horizontal="right" vertical="center"/>
      <protection locked="0"/>
    </xf>
    <xf numFmtId="0" fontId="32" fillId="0" borderId="0" xfId="8" applyFont="1" applyFill="1" applyBorder="1" applyProtection="1">
      <protection locked="0"/>
    </xf>
    <xf numFmtId="0" fontId="15" fillId="2" borderId="0" xfId="8" applyFont="1" applyFill="1" applyBorder="1" applyAlignment="1" applyProtection="1">
      <alignment horizontal="right" vertical="center"/>
    </xf>
    <xf numFmtId="0" fontId="31" fillId="0" borderId="0" xfId="8" applyFont="1" applyFill="1" applyBorder="1" applyAlignment="1" applyProtection="1">
      <alignment horizontal="right" vertical="center"/>
    </xf>
    <xf numFmtId="0" fontId="32" fillId="0" borderId="0" xfId="8" applyFont="1" applyFill="1" applyBorder="1" applyProtection="1"/>
    <xf numFmtId="43" fontId="34" fillId="3" borderId="42" xfId="1" applyFont="1" applyFill="1" applyBorder="1" applyProtection="1"/>
    <xf numFmtId="43" fontId="34" fillId="3" borderId="4" xfId="1" applyFont="1" applyFill="1" applyBorder="1" applyProtection="1"/>
    <xf numFmtId="0" fontId="32" fillId="0" borderId="23" xfId="8" applyFont="1" applyFill="1" applyBorder="1" applyAlignment="1" applyProtection="1">
      <alignment horizontal="right" vertical="center"/>
    </xf>
    <xf numFmtId="0" fontId="32" fillId="0" borderId="32" xfId="8" applyFont="1" applyFill="1" applyBorder="1" applyProtection="1"/>
    <xf numFmtId="43" fontId="34" fillId="0" borderId="43" xfId="1" applyFont="1" applyBorder="1" applyProtection="1"/>
    <xf numFmtId="43" fontId="34" fillId="0" borderId="44" xfId="1" applyFont="1" applyBorder="1" applyProtection="1"/>
    <xf numFmtId="0" fontId="32" fillId="0" borderId="45" xfId="8" applyFont="1" applyFill="1" applyBorder="1" applyProtection="1"/>
    <xf numFmtId="49" fontId="32" fillId="0" borderId="32" xfId="8" applyNumberFormat="1" applyFont="1" applyFill="1" applyBorder="1" applyAlignment="1" applyProtection="1">
      <alignment horizontal="center"/>
    </xf>
    <xf numFmtId="43" fontId="35" fillId="0" borderId="46" xfId="1" applyFont="1" applyBorder="1" applyProtection="1">
      <protection locked="0"/>
    </xf>
    <xf numFmtId="43" fontId="35" fillId="0" borderId="47" xfId="1" applyFont="1" applyBorder="1" applyProtection="1">
      <protection locked="0"/>
    </xf>
    <xf numFmtId="0" fontId="32" fillId="0" borderId="48" xfId="8" applyFont="1" applyFill="1" applyBorder="1" applyAlignment="1" applyProtection="1">
      <alignment horizontal="left" vertical="center" indent="1"/>
    </xf>
    <xf numFmtId="49" fontId="32" fillId="0" borderId="49" xfId="8" applyNumberFormat="1" applyFont="1" applyFill="1" applyBorder="1" applyAlignment="1" applyProtection="1">
      <alignment horizontal="center"/>
    </xf>
    <xf numFmtId="43" fontId="36" fillId="3" borderId="47" xfId="1" applyFont="1" applyFill="1" applyBorder="1" applyProtection="1"/>
    <xf numFmtId="43" fontId="36" fillId="3" borderId="46" xfId="1" applyFont="1" applyFill="1" applyBorder="1" applyProtection="1"/>
    <xf numFmtId="0" fontId="31" fillId="3" borderId="48" xfId="8" applyFont="1" applyFill="1" applyBorder="1" applyAlignment="1" applyProtection="1">
      <alignment horizontal="left" vertical="center" indent="1"/>
    </xf>
    <xf numFmtId="49" fontId="31" fillId="3" borderId="49" xfId="8" applyNumberFormat="1" applyFont="1" applyFill="1" applyBorder="1" applyAlignment="1" applyProtection="1">
      <alignment horizontal="center"/>
    </xf>
    <xf numFmtId="43" fontId="34" fillId="0" borderId="47" xfId="1" applyFont="1" applyBorder="1" applyProtection="1"/>
    <xf numFmtId="43" fontId="34" fillId="0" borderId="46" xfId="1" applyFont="1" applyBorder="1" applyProtection="1"/>
    <xf numFmtId="43" fontId="36" fillId="3" borderId="50" xfId="1" applyFont="1" applyFill="1" applyBorder="1" applyProtection="1"/>
    <xf numFmtId="43" fontId="36" fillId="3" borderId="51" xfId="1" applyFont="1" applyFill="1" applyBorder="1" applyProtection="1"/>
    <xf numFmtId="0" fontId="31" fillId="3" borderId="52" xfId="8" applyFont="1" applyFill="1" applyBorder="1" applyAlignment="1" applyProtection="1">
      <alignment horizontal="left" vertical="center" indent="1"/>
    </xf>
    <xf numFmtId="49" fontId="31" fillId="3" borderId="53" xfId="8" applyNumberFormat="1" applyFont="1" applyFill="1" applyBorder="1" applyAlignment="1" applyProtection="1">
      <alignment horizontal="center"/>
    </xf>
    <xf numFmtId="43" fontId="34" fillId="0" borderId="54" xfId="1" applyFont="1" applyBorder="1" applyProtection="1"/>
    <xf numFmtId="43" fontId="34" fillId="0" borderId="55" xfId="1" applyFont="1" applyBorder="1" applyProtection="1"/>
    <xf numFmtId="0" fontId="32" fillId="0" borderId="56" xfId="8" applyFont="1" applyFill="1" applyBorder="1" applyAlignment="1" applyProtection="1">
      <alignment horizontal="left" vertical="center" indent="1"/>
    </xf>
    <xf numFmtId="49" fontId="32" fillId="0" borderId="7" xfId="8" applyNumberFormat="1" applyFont="1" applyFill="1" applyBorder="1" applyAlignment="1" applyProtection="1">
      <alignment horizontal="center"/>
    </xf>
    <xf numFmtId="43" fontId="34" fillId="0" borderId="57" xfId="1" applyFont="1" applyBorder="1" applyProtection="1"/>
    <xf numFmtId="43" fontId="34" fillId="0" borderId="58" xfId="1" applyFont="1" applyBorder="1" applyProtection="1"/>
    <xf numFmtId="0" fontId="31" fillId="0" borderId="56" xfId="8" applyFont="1" applyFill="1" applyBorder="1" applyAlignment="1" applyProtection="1">
      <alignment horizontal="left" vertical="center" indent="1"/>
    </xf>
    <xf numFmtId="49" fontId="31" fillId="0" borderId="7" xfId="8" applyNumberFormat="1" applyFont="1" applyFill="1" applyBorder="1" applyAlignment="1" applyProtection="1">
      <alignment horizontal="center"/>
    </xf>
    <xf numFmtId="0" fontId="37" fillId="0" borderId="59" xfId="8" applyFont="1" applyFill="1" applyBorder="1" applyAlignment="1" applyProtection="1">
      <alignment vertical="center"/>
    </xf>
    <xf numFmtId="49" fontId="32" fillId="0" borderId="7" xfId="8" applyNumberFormat="1" applyFont="1" applyFill="1" applyBorder="1" applyAlignment="1" applyProtection="1">
      <alignment horizontal="center" vertical="center"/>
    </xf>
    <xf numFmtId="49" fontId="32" fillId="0" borderId="60" xfId="8" applyNumberFormat="1" applyFont="1" applyFill="1" applyBorder="1" applyAlignment="1" applyProtection="1">
      <alignment horizontal="center"/>
    </xf>
    <xf numFmtId="0" fontId="31" fillId="3" borderId="61" xfId="8" applyFont="1" applyFill="1" applyBorder="1" applyAlignment="1" applyProtection="1">
      <alignment horizontal="left" vertical="center" indent="1"/>
    </xf>
    <xf numFmtId="49" fontId="32" fillId="0" borderId="60" xfId="8" applyNumberFormat="1" applyFont="1" applyFill="1" applyBorder="1" applyAlignment="1" applyProtection="1">
      <alignment horizontal="center" vertical="center"/>
    </xf>
    <xf numFmtId="0" fontId="32" fillId="0" borderId="59" xfId="8" applyFont="1" applyFill="1" applyBorder="1" applyAlignment="1" applyProtection="1">
      <alignment horizontal="left" vertical="center" indent="1"/>
    </xf>
    <xf numFmtId="0" fontId="32" fillId="0" borderId="59" xfId="8" applyFont="1" applyFill="1" applyBorder="1" applyAlignment="1" applyProtection="1">
      <alignment horizontal="left" vertical="center" wrapText="1" indent="1"/>
    </xf>
    <xf numFmtId="0" fontId="32" fillId="0" borderId="48" xfId="8" applyFont="1" applyFill="1" applyBorder="1" applyAlignment="1" applyProtection="1">
      <alignment horizontal="left" vertical="center" wrapText="1" indent="1"/>
    </xf>
    <xf numFmtId="43" fontId="0" fillId="0" borderId="57" xfId="1" applyFont="1" applyBorder="1" applyProtection="1"/>
    <xf numFmtId="43" fontId="0" fillId="0" borderId="58" xfId="1" applyFont="1" applyBorder="1" applyProtection="1"/>
    <xf numFmtId="0" fontId="0" fillId="0" borderId="62" xfId="0" applyBorder="1" applyProtection="1"/>
    <xf numFmtId="0" fontId="0" fillId="0" borderId="63" xfId="0" applyBorder="1" applyProtection="1"/>
    <xf numFmtId="0" fontId="8" fillId="0" borderId="64" xfId="8" applyFont="1" applyFill="1" applyBorder="1" applyAlignment="1" applyProtection="1">
      <alignment horizontal="left" vertical="center" indent="1"/>
    </xf>
    <xf numFmtId="0" fontId="7" fillId="0" borderId="18" xfId="8" applyFont="1" applyFill="1" applyBorder="1" applyProtection="1"/>
    <xf numFmtId="1" fontId="38" fillId="2" borderId="65" xfId="8" applyNumberFormat="1" applyFont="1" applyFill="1" applyBorder="1" applyAlignment="1" applyProtection="1">
      <alignment horizontal="center" vertical="center" wrapText="1"/>
    </xf>
    <xf numFmtId="1" fontId="38" fillId="2" borderId="66" xfId="8" applyNumberFormat="1" applyFont="1" applyFill="1" applyBorder="1" applyAlignment="1" applyProtection="1">
      <alignment horizontal="center" vertical="center" wrapText="1"/>
    </xf>
    <xf numFmtId="0" fontId="38" fillId="0" borderId="67" xfId="8" applyFont="1" applyFill="1" applyBorder="1" applyAlignment="1" applyProtection="1">
      <alignment horizontal="center" vertical="center"/>
    </xf>
    <xf numFmtId="0" fontId="38" fillId="0" borderId="68" xfId="8" applyFont="1" applyFill="1" applyBorder="1" applyAlignment="1" applyProtection="1">
      <alignment horizontal="center" vertical="center"/>
    </xf>
    <xf numFmtId="0" fontId="8" fillId="0" borderId="0" xfId="8" applyFont="1" applyBorder="1" applyAlignment="1" applyProtection="1">
      <alignment vertical="center"/>
    </xf>
    <xf numFmtId="0" fontId="8" fillId="0" borderId="0" xfId="8" applyFont="1" applyFill="1" applyBorder="1" applyAlignment="1" applyProtection="1">
      <alignment vertical="center"/>
    </xf>
    <xf numFmtId="0" fontId="7" fillId="2" borderId="31" xfId="8" applyFont="1" applyFill="1" applyBorder="1" applyAlignment="1" applyProtection="1"/>
    <xf numFmtId="0" fontId="7" fillId="2" borderId="23" xfId="8" applyFont="1" applyFill="1" applyBorder="1" applyAlignment="1" applyProtection="1"/>
    <xf numFmtId="0" fontId="7" fillId="0" borderId="23" xfId="8" applyFont="1" applyFill="1" applyBorder="1" applyAlignment="1" applyProtection="1"/>
    <xf numFmtId="0" fontId="7" fillId="0" borderId="32" xfId="8" applyFont="1" applyFill="1" applyBorder="1" applyAlignment="1" applyProtection="1"/>
    <xf numFmtId="0" fontId="12" fillId="2" borderId="0" xfId="8" applyFont="1" applyFill="1" applyBorder="1" applyAlignment="1" applyProtection="1">
      <protection locked="0"/>
    </xf>
    <xf numFmtId="0" fontId="7" fillId="0" borderId="0" xfId="8" applyFont="1" applyBorder="1" applyProtection="1"/>
    <xf numFmtId="0" fontId="7" fillId="0" borderId="0" xfId="8" applyFill="1" applyBorder="1" applyAlignment="1" applyProtection="1"/>
    <xf numFmtId="0" fontId="11" fillId="0" borderId="0" xfId="8" applyFont="1" applyFill="1" applyBorder="1" applyAlignment="1" applyProtection="1">
      <alignment horizontal="center" vertical="center"/>
      <protection locked="0"/>
    </xf>
    <xf numFmtId="0" fontId="11" fillId="0" borderId="0" xfId="8" applyFont="1" applyFill="1" applyBorder="1" applyAlignment="1" applyProtection="1">
      <alignment horizontal="center" vertical="center"/>
    </xf>
    <xf numFmtId="0" fontId="11" fillId="0" borderId="0" xfId="8" applyFont="1" applyFill="1" applyBorder="1" applyAlignment="1" applyProtection="1">
      <alignment vertical="center"/>
    </xf>
    <xf numFmtId="0" fontId="34" fillId="0" borderId="19" xfId="0" applyFont="1" applyBorder="1"/>
    <xf numFmtId="0" fontId="34" fillId="0" borderId="22" xfId="0" applyFont="1" applyBorder="1"/>
    <xf numFmtId="0" fontId="7" fillId="0" borderId="25" xfId="8" applyFill="1" applyBorder="1"/>
    <xf numFmtId="0" fontId="34" fillId="0" borderId="5" xfId="0" applyFont="1" applyBorder="1"/>
    <xf numFmtId="0" fontId="34" fillId="0" borderId="6" xfId="0" applyFont="1" applyBorder="1"/>
    <xf numFmtId="0" fontId="11" fillId="0" borderId="12" xfId="8" applyFont="1" applyFill="1" applyBorder="1"/>
    <xf numFmtId="43" fontId="36" fillId="3" borderId="5" xfId="1" applyFont="1" applyFill="1" applyBorder="1"/>
    <xf numFmtId="43" fontId="36" fillId="3" borderId="6" xfId="1" applyFont="1" applyFill="1" applyBorder="1"/>
    <xf numFmtId="0" fontId="11" fillId="3" borderId="12" xfId="8" applyFont="1" applyFill="1" applyBorder="1" applyAlignment="1">
      <alignment wrapText="1"/>
    </xf>
    <xf numFmtId="43" fontId="34" fillId="0" borderId="5" xfId="1" applyFont="1" applyBorder="1"/>
    <xf numFmtId="43" fontId="34" fillId="0" borderId="6" xfId="1" applyFont="1" applyBorder="1"/>
    <xf numFmtId="0" fontId="11" fillId="0" borderId="12" xfId="8" applyFont="1" applyBorder="1" applyAlignment="1">
      <alignment wrapText="1"/>
    </xf>
    <xf numFmtId="43" fontId="34" fillId="0" borderId="5" xfId="1" applyFont="1" applyBorder="1" applyProtection="1">
      <protection locked="0"/>
    </xf>
    <xf numFmtId="0" fontId="7" fillId="0" borderId="12" xfId="8" applyBorder="1"/>
    <xf numFmtId="43" fontId="34" fillId="0" borderId="6" xfId="1" applyFont="1" applyBorder="1" applyProtection="1">
      <protection locked="0"/>
    </xf>
    <xf numFmtId="0" fontId="7" fillId="0" borderId="12" xfId="8" applyFont="1" applyBorder="1"/>
    <xf numFmtId="0" fontId="11" fillId="3" borderId="12" xfId="8" applyFont="1" applyFill="1" applyBorder="1"/>
    <xf numFmtId="0" fontId="7" fillId="0" borderId="12" xfId="8" applyFont="1" applyBorder="1" applyAlignment="1">
      <alignment wrapText="1"/>
    </xf>
    <xf numFmtId="0" fontId="11" fillId="0" borderId="12" xfId="8" applyFont="1" applyBorder="1"/>
    <xf numFmtId="0" fontId="11" fillId="3" borderId="12" xfId="8" applyFont="1" applyFill="1" applyBorder="1" applyAlignment="1">
      <alignment horizontal="left"/>
    </xf>
    <xf numFmtId="43" fontId="0" fillId="0" borderId="0" xfId="0" applyNumberFormat="1"/>
    <xf numFmtId="0" fontId="34" fillId="0" borderId="15" xfId="0" applyFont="1" applyBorder="1"/>
    <xf numFmtId="0" fontId="34" fillId="0" borderId="16" xfId="0" applyFont="1" applyBorder="1"/>
    <xf numFmtId="2" fontId="11" fillId="0" borderId="30" xfId="8" applyNumberFormat="1" applyFont="1" applyFill="1" applyBorder="1"/>
    <xf numFmtId="0" fontId="4" fillId="0" borderId="1" xfId="8" applyFont="1" applyFill="1" applyBorder="1" applyAlignment="1">
      <alignment horizontal="center" vertical="center"/>
    </xf>
    <xf numFmtId="0" fontId="4" fillId="0" borderId="69" xfId="8" applyFont="1" applyFill="1" applyBorder="1" applyAlignment="1">
      <alignment horizontal="center" vertical="center"/>
    </xf>
    <xf numFmtId="0" fontId="4" fillId="0" borderId="4" xfId="8" applyFont="1" applyFill="1" applyBorder="1" applyAlignment="1">
      <alignment horizontal="center" vertical="center"/>
    </xf>
    <xf numFmtId="0" fontId="7" fillId="0" borderId="0" xfId="8" applyFill="1" applyAlignment="1">
      <alignment horizontal="center" vertical="center"/>
    </xf>
    <xf numFmtId="0" fontId="20" fillId="0" borderId="0" xfId="8" applyFont="1" applyFill="1" applyBorder="1" applyAlignment="1">
      <alignment horizontal="center" vertical="top"/>
    </xf>
    <xf numFmtId="0" fontId="7" fillId="0" borderId="0" xfId="8" applyFill="1" applyAlignment="1"/>
    <xf numFmtId="0" fontId="20" fillId="0" borderId="31" xfId="8" applyFont="1" applyFill="1" applyBorder="1" applyAlignment="1">
      <alignment horizontal="center" vertical="top"/>
    </xf>
    <xf numFmtId="0" fontId="20" fillId="0" borderId="23" xfId="8" applyFont="1" applyFill="1" applyBorder="1" applyAlignment="1">
      <alignment horizontal="center" vertical="top"/>
    </xf>
    <xf numFmtId="0" fontId="20" fillId="0" borderId="32" xfId="8" applyFont="1" applyFill="1" applyBorder="1" applyAlignment="1">
      <alignment horizontal="center" vertical="top"/>
    </xf>
    <xf numFmtId="49" fontId="12" fillId="0" borderId="33" xfId="8" applyNumberFormat="1" applyFont="1" applyFill="1" applyBorder="1" applyAlignment="1" applyProtection="1">
      <alignment horizontal="right" vertical="top"/>
      <protection locked="0"/>
    </xf>
    <xf numFmtId="0" fontId="11" fillId="0" borderId="0" xfId="8" applyFont="1" applyFill="1" applyBorder="1" applyAlignment="1" applyProtection="1">
      <alignment horizontal="left" vertical="top"/>
      <protection locked="0"/>
    </xf>
    <xf numFmtId="0" fontId="11" fillId="0" borderId="7" xfId="8" applyFont="1" applyFill="1" applyBorder="1" applyAlignment="1" applyProtection="1">
      <alignment horizontal="left" vertical="top"/>
      <protection locked="0"/>
    </xf>
    <xf numFmtId="0" fontId="22" fillId="0" borderId="33" xfId="8" applyFont="1" applyFill="1" applyBorder="1" applyAlignment="1">
      <alignment horizontal="center" vertical="top"/>
    </xf>
    <xf numFmtId="0" fontId="22" fillId="0" borderId="0" xfId="8" applyFont="1" applyFill="1" applyBorder="1" applyAlignment="1">
      <alignment horizontal="center" vertical="top"/>
    </xf>
    <xf numFmtId="0" fontId="22" fillId="0" borderId="7" xfId="8" applyFont="1" applyFill="1" applyBorder="1" applyAlignment="1">
      <alignment horizontal="center" vertical="top"/>
    </xf>
    <xf numFmtId="0" fontId="40" fillId="0" borderId="0" xfId="10" applyFont="1"/>
    <xf numFmtId="0" fontId="40" fillId="0" borderId="0" xfId="10" applyFont="1" applyAlignment="1">
      <alignment horizontal="center" vertical="center"/>
    </xf>
    <xf numFmtId="0" fontId="41" fillId="0" borderId="0" xfId="10" applyFont="1" applyAlignment="1">
      <alignment horizontal="center" vertical="center"/>
    </xf>
    <xf numFmtId="0" fontId="40" fillId="0" borderId="0" xfId="10" applyFont="1" applyAlignment="1">
      <alignment vertical="center"/>
    </xf>
    <xf numFmtId="49" fontId="40" fillId="2" borderId="70" xfId="10" applyNumberFormat="1" applyFont="1" applyFill="1" applyBorder="1" applyAlignment="1">
      <alignment horizontal="center" vertical="center"/>
    </xf>
    <xf numFmtId="0" fontId="42" fillId="2" borderId="0" xfId="10" applyFont="1" applyFill="1" applyBorder="1" applyAlignment="1">
      <alignment vertical="center" textRotation="90"/>
    </xf>
    <xf numFmtId="49" fontId="40" fillId="2" borderId="71" xfId="10" applyNumberFormat="1" applyFont="1" applyFill="1" applyBorder="1" applyAlignment="1">
      <alignment horizontal="left" vertical="center"/>
    </xf>
    <xf numFmtId="49" fontId="40" fillId="2" borderId="72" xfId="10" applyNumberFormat="1" applyFont="1" applyFill="1" applyBorder="1" applyAlignment="1">
      <alignment horizontal="left" vertical="center"/>
    </xf>
    <xf numFmtId="49" fontId="40" fillId="2" borderId="73" xfId="10" applyNumberFormat="1" applyFont="1" applyFill="1" applyBorder="1" applyAlignment="1">
      <alignment horizontal="justify" vertical="center" wrapText="1"/>
    </xf>
    <xf numFmtId="49" fontId="40" fillId="2" borderId="74" xfId="10" applyNumberFormat="1" applyFont="1" applyFill="1" applyBorder="1" applyAlignment="1">
      <alignment horizontal="justify" vertical="center" wrapText="1"/>
    </xf>
    <xf numFmtId="0" fontId="41" fillId="0" borderId="75" xfId="10" applyFont="1" applyFill="1" applyBorder="1" applyAlignment="1">
      <alignment horizontal="center" vertical="center" wrapText="1"/>
    </xf>
    <xf numFmtId="0" fontId="43" fillId="2" borderId="0" xfId="10" applyFont="1" applyFill="1" applyBorder="1"/>
    <xf numFmtId="0" fontId="41" fillId="2" borderId="76" xfId="10" applyFont="1" applyFill="1" applyBorder="1" applyAlignment="1">
      <alignment horizontal="center" vertical="center" wrapText="1"/>
    </xf>
    <xf numFmtId="0" fontId="44" fillId="0" borderId="0" xfId="10" applyFont="1" applyAlignment="1">
      <alignment horizontal="center" vertical="center"/>
    </xf>
    <xf numFmtId="0" fontId="45" fillId="0" borderId="0" xfId="10" applyFont="1" applyAlignment="1">
      <alignment horizontal="center" vertical="center"/>
    </xf>
    <xf numFmtId="0" fontId="46" fillId="0" borderId="0" xfId="10" applyFont="1" applyAlignment="1">
      <alignment horizontal="center" vertical="center"/>
    </xf>
    <xf numFmtId="49" fontId="41" fillId="2" borderId="72" xfId="10" applyNumberFormat="1" applyFont="1" applyFill="1" applyBorder="1" applyAlignment="1">
      <alignment horizontal="left" vertical="center"/>
    </xf>
    <xf numFmtId="49" fontId="41" fillId="2" borderId="73" xfId="10" applyNumberFormat="1" applyFont="1" applyFill="1" applyBorder="1" applyAlignment="1">
      <alignment horizontal="justify" vertical="center" wrapText="1"/>
    </xf>
    <xf numFmtId="49" fontId="41" fillId="2" borderId="74" xfId="10" applyNumberFormat="1" applyFont="1" applyFill="1" applyBorder="1" applyAlignment="1">
      <alignment horizontal="justify" vertical="center" wrapText="1"/>
    </xf>
    <xf numFmtId="0" fontId="40" fillId="0" borderId="0" xfId="10" applyFont="1" applyBorder="1" applyAlignment="1">
      <alignment horizontal="justify" vertical="center" wrapText="1"/>
    </xf>
    <xf numFmtId="49" fontId="40" fillId="2" borderId="72" xfId="10" applyNumberFormat="1" applyFont="1" applyFill="1" applyBorder="1" applyAlignment="1">
      <alignment horizontal="left" vertical="center" wrapText="1"/>
    </xf>
    <xf numFmtId="0" fontId="0" fillId="0" borderId="0" xfId="0" applyAlignment="1">
      <alignment horizontal="right"/>
    </xf>
    <xf numFmtId="0" fontId="0" fillId="0" borderId="0" xfId="0" applyAlignment="1" applyProtection="1">
      <alignment horizontal="right"/>
      <protection locked="0"/>
    </xf>
    <xf numFmtId="0" fontId="0" fillId="6" borderId="0" xfId="0" applyFill="1" applyAlignment="1" applyProtection="1">
      <alignment horizontal="left" vertical="center" wrapText="1" indent="1"/>
      <protection locked="0"/>
    </xf>
    <xf numFmtId="0" fontId="49" fillId="6" borderId="0" xfId="0" applyFont="1" applyFill="1" applyAlignment="1" applyProtection="1">
      <alignment horizontal="justify" vertical="center" wrapText="1"/>
      <protection locked="0"/>
    </xf>
    <xf numFmtId="0" fontId="49" fillId="6" borderId="0" xfId="0" applyFont="1" applyFill="1" applyAlignment="1" applyProtection="1">
      <alignment horizontal="right" vertical="center" wrapText="1"/>
      <protection locked="0"/>
    </xf>
    <xf numFmtId="0" fontId="49" fillId="6" borderId="0" xfId="0" applyFont="1" applyFill="1" applyAlignment="1">
      <alignment horizontal="justify" vertical="center" wrapText="1"/>
    </xf>
    <xf numFmtId="0" fontId="49" fillId="6" borderId="0" xfId="0" applyFont="1" applyFill="1" applyAlignment="1">
      <alignment horizontal="right" vertical="center" wrapText="1"/>
    </xf>
    <xf numFmtId="0" fontId="49" fillId="6" borderId="77" xfId="0" applyFont="1" applyFill="1" applyBorder="1" applyAlignment="1">
      <alignment horizontal="justify" vertical="center" wrapText="1"/>
    </xf>
    <xf numFmtId="0" fontId="49" fillId="6" borderId="78" xfId="0" applyFont="1" applyFill="1" applyBorder="1" applyAlignment="1">
      <alignment horizontal="justify" vertical="center" wrapText="1"/>
    </xf>
    <xf numFmtId="0" fontId="49" fillId="6" borderId="79" xfId="0" applyFont="1" applyFill="1" applyBorder="1" applyAlignment="1">
      <alignment horizontal="right" vertical="center" wrapText="1"/>
    </xf>
    <xf numFmtId="0" fontId="49" fillId="6" borderId="79" xfId="0" applyFont="1" applyFill="1" applyBorder="1" applyAlignment="1">
      <alignment horizontal="justify" vertical="center" wrapText="1"/>
    </xf>
    <xf numFmtId="0" fontId="49" fillId="6" borderId="80" xfId="0" applyFont="1" applyFill="1" applyBorder="1" applyAlignment="1">
      <alignment horizontal="justify" vertical="center" wrapText="1"/>
    </xf>
    <xf numFmtId="43" fontId="25" fillId="0" borderId="81" xfId="1" applyFont="1" applyFill="1" applyBorder="1" applyAlignment="1">
      <alignment horizontal="right" vertical="center" wrapText="1"/>
    </xf>
    <xf numFmtId="43" fontId="25" fillId="0" borderId="82" xfId="1" applyFont="1" applyFill="1" applyBorder="1" applyAlignment="1">
      <alignment horizontal="right" vertical="center" wrapText="1"/>
    </xf>
    <xf numFmtId="0" fontId="49" fillId="0" borderId="83" xfId="0" applyFont="1" applyFill="1" applyBorder="1" applyAlignment="1">
      <alignment horizontal="right" vertical="center" wrapText="1"/>
    </xf>
    <xf numFmtId="43" fontId="25" fillId="0" borderId="83" xfId="1" applyFont="1" applyFill="1" applyBorder="1" applyAlignment="1">
      <alignment horizontal="right" vertical="center" wrapText="1"/>
    </xf>
    <xf numFmtId="0" fontId="49" fillId="0" borderId="84" xfId="0" applyFont="1" applyFill="1" applyBorder="1" applyAlignment="1">
      <alignment horizontal="justify" vertical="center" wrapText="1"/>
    </xf>
    <xf numFmtId="4" fontId="50" fillId="0" borderId="85" xfId="1" applyNumberFormat="1" applyFont="1" applyFill="1" applyBorder="1" applyAlignment="1" applyProtection="1">
      <alignment horizontal="right" vertical="center" wrapText="1"/>
      <protection locked="0"/>
    </xf>
    <xf numFmtId="4" fontId="50" fillId="0" borderId="86" xfId="1" applyNumberFormat="1" applyFont="1" applyFill="1" applyBorder="1" applyAlignment="1" applyProtection="1">
      <alignment horizontal="right" vertical="center" wrapText="1"/>
      <protection locked="0"/>
    </xf>
    <xf numFmtId="4" fontId="50" fillId="0" borderId="86" xfId="0" applyNumberFormat="1" applyFont="1" applyFill="1" applyBorder="1" applyAlignment="1">
      <alignment horizontal="right" vertical="center" wrapText="1"/>
    </xf>
    <xf numFmtId="0" fontId="50" fillId="0" borderId="87" xfId="0" applyFont="1" applyFill="1" applyBorder="1" applyAlignment="1">
      <alignment horizontal="justify" vertical="center" wrapText="1"/>
    </xf>
    <xf numFmtId="4" fontId="51" fillId="0" borderId="85" xfId="1" applyNumberFormat="1" applyFont="1" applyFill="1" applyBorder="1" applyAlignment="1" applyProtection="1">
      <alignment horizontal="right" vertical="center" wrapText="1"/>
      <protection locked="0"/>
    </xf>
    <xf numFmtId="4" fontId="51" fillId="0" borderId="86" xfId="1" applyNumberFormat="1" applyFont="1" applyFill="1" applyBorder="1" applyAlignment="1" applyProtection="1">
      <alignment horizontal="right" vertical="center" wrapText="1"/>
      <protection locked="0"/>
    </xf>
    <xf numFmtId="4" fontId="51" fillId="0" borderId="86" xfId="0" applyNumberFormat="1" applyFont="1" applyFill="1" applyBorder="1" applyAlignment="1">
      <alignment horizontal="right" vertical="center" wrapText="1"/>
    </xf>
    <xf numFmtId="0" fontId="51" fillId="0" borderId="87" xfId="0" applyFont="1" applyFill="1" applyBorder="1" applyAlignment="1">
      <alignment horizontal="justify" vertical="center" wrapText="1"/>
    </xf>
    <xf numFmtId="4" fontId="51" fillId="0" borderId="85" xfId="1" applyNumberFormat="1" applyFont="1" applyFill="1" applyBorder="1" applyAlignment="1">
      <alignment horizontal="right" vertical="center" wrapText="1"/>
    </xf>
    <xf numFmtId="4" fontId="51" fillId="0" borderId="86" xfId="1" applyNumberFormat="1" applyFont="1" applyFill="1" applyBorder="1" applyAlignment="1">
      <alignment horizontal="right" vertical="center" wrapText="1"/>
    </xf>
    <xf numFmtId="4" fontId="50" fillId="0" borderId="85" xfId="1" applyNumberFormat="1" applyFont="1" applyFill="1" applyBorder="1" applyAlignment="1">
      <alignment horizontal="right" vertical="center" wrapText="1"/>
    </xf>
    <xf numFmtId="4" fontId="50" fillId="0" borderId="86" xfId="1" applyNumberFormat="1" applyFont="1" applyFill="1" applyBorder="1" applyAlignment="1">
      <alignment horizontal="right" vertical="center" wrapText="1"/>
    </xf>
    <xf numFmtId="0" fontId="51" fillId="0" borderId="87" xfId="0" applyFont="1" applyFill="1" applyBorder="1" applyAlignment="1">
      <alignment horizontal="left" vertical="center" wrapText="1"/>
    </xf>
    <xf numFmtId="4" fontId="50" fillId="0" borderId="85" xfId="0" applyNumberFormat="1" applyFont="1" applyFill="1" applyBorder="1" applyAlignment="1">
      <alignment horizontal="right" vertical="center" wrapText="1"/>
    </xf>
    <xf numFmtId="164" fontId="51" fillId="0" borderId="81" xfId="0" applyNumberFormat="1" applyFont="1" applyFill="1" applyBorder="1" applyAlignment="1">
      <alignment horizontal="right" vertical="center" wrapText="1"/>
    </xf>
    <xf numFmtId="164" fontId="51" fillId="0" borderId="88" xfId="0" applyNumberFormat="1" applyFont="1" applyFill="1" applyBorder="1" applyAlignment="1">
      <alignment horizontal="right" vertical="center" wrapText="1"/>
    </xf>
    <xf numFmtId="0" fontId="51" fillId="0" borderId="89" xfId="0" applyFont="1" applyFill="1" applyBorder="1" applyAlignment="1">
      <alignment horizontal="right" vertical="center" wrapText="1"/>
    </xf>
    <xf numFmtId="164" fontId="51" fillId="0" borderId="89" xfId="0" applyNumberFormat="1" applyFont="1" applyFill="1" applyBorder="1" applyAlignment="1">
      <alignment horizontal="right" vertical="center" wrapText="1"/>
    </xf>
    <xf numFmtId="0" fontId="51" fillId="0" borderId="90" xfId="0" applyFont="1" applyFill="1" applyBorder="1" applyAlignment="1">
      <alignment horizontal="justify" vertical="center" wrapText="1"/>
    </xf>
    <xf numFmtId="0" fontId="7" fillId="0" borderId="0" xfId="4"/>
    <xf numFmtId="0" fontId="7" fillId="0" borderId="0" xfId="4" applyAlignment="1">
      <alignment horizontal="left"/>
    </xf>
    <xf numFmtId="0" fontId="7" fillId="0" borderId="0" xfId="4" applyAlignment="1">
      <alignment horizontal="center"/>
    </xf>
    <xf numFmtId="0" fontId="7" fillId="0" borderId="0" xfId="4" applyAlignment="1">
      <alignment horizontal="center" wrapText="1"/>
    </xf>
    <xf numFmtId="0" fontId="7" fillId="0" borderId="39" xfId="4" applyBorder="1"/>
    <xf numFmtId="0" fontId="7" fillId="0" borderId="39" xfId="4" applyBorder="1" applyAlignment="1">
      <alignment wrapText="1"/>
    </xf>
    <xf numFmtId="0" fontId="7" fillId="0" borderId="19" xfId="4" applyBorder="1" applyProtection="1">
      <protection locked="0"/>
    </xf>
    <xf numFmtId="4" fontId="7" fillId="0" borderId="22" xfId="4" applyNumberFormat="1" applyBorder="1" applyProtection="1">
      <protection locked="0"/>
    </xf>
    <xf numFmtId="0" fontId="7" fillId="0" borderId="22" xfId="4" applyBorder="1" applyAlignment="1" applyProtection="1">
      <alignment wrapText="1"/>
      <protection locked="0"/>
    </xf>
    <xf numFmtId="0" fontId="7" fillId="0" borderId="25" xfId="4" applyBorder="1" applyAlignment="1" applyProtection="1">
      <alignment horizontal="left"/>
      <protection locked="0"/>
    </xf>
    <xf numFmtId="0" fontId="7" fillId="0" borderId="5" xfId="4" applyBorder="1" applyProtection="1">
      <protection locked="0"/>
    </xf>
    <xf numFmtId="4" fontId="7" fillId="0" borderId="6" xfId="4" applyNumberFormat="1" applyBorder="1" applyProtection="1">
      <protection locked="0"/>
    </xf>
    <xf numFmtId="0" fontId="7" fillId="0" borderId="6" xfId="4" applyBorder="1" applyAlignment="1" applyProtection="1">
      <alignment wrapText="1"/>
      <protection locked="0"/>
    </xf>
    <xf numFmtId="0" fontId="7" fillId="0" borderId="12" xfId="4" applyBorder="1" applyAlignment="1" applyProtection="1">
      <alignment horizontal="left"/>
      <protection locked="0"/>
    </xf>
    <xf numFmtId="0" fontId="7" fillId="0" borderId="15" xfId="4" applyBorder="1" applyProtection="1">
      <protection locked="0"/>
    </xf>
    <xf numFmtId="4" fontId="7" fillId="0" borderId="16" xfId="4" applyNumberFormat="1" applyBorder="1" applyProtection="1">
      <protection locked="0"/>
    </xf>
    <xf numFmtId="0" fontId="7" fillId="0" borderId="16" xfId="4" applyBorder="1" applyAlignment="1" applyProtection="1">
      <alignment wrapText="1"/>
      <protection locked="0"/>
    </xf>
    <xf numFmtId="0" fontId="7" fillId="0" borderId="30" xfId="4" applyBorder="1" applyAlignment="1" applyProtection="1">
      <alignment horizontal="left"/>
      <protection locked="0"/>
    </xf>
    <xf numFmtId="0" fontId="20" fillId="0" borderId="0" xfId="4" applyFont="1" applyBorder="1" applyAlignment="1">
      <alignment horizontal="center" vertical="top"/>
    </xf>
    <xf numFmtId="0" fontId="20" fillId="0" borderId="0" xfId="4" applyFont="1" applyBorder="1" applyAlignment="1">
      <alignment horizontal="center" vertical="top" wrapText="1"/>
    </xf>
    <xf numFmtId="0" fontId="20" fillId="0" borderId="0" xfId="4" applyFont="1" applyBorder="1" applyAlignment="1">
      <alignment horizontal="left" vertical="top"/>
    </xf>
    <xf numFmtId="0" fontId="7" fillId="0" borderId="0" xfId="4" applyAlignment="1">
      <alignment horizontal="center" vertical="center"/>
    </xf>
    <xf numFmtId="0" fontId="17" fillId="0" borderId="0" xfId="4" applyFont="1" applyAlignment="1">
      <alignment horizontal="center" vertical="center"/>
    </xf>
    <xf numFmtId="0" fontId="4" fillId="2" borderId="1" xfId="4" applyFont="1" applyFill="1" applyBorder="1" applyAlignment="1">
      <alignment horizontal="center" vertical="center" wrapText="1"/>
    </xf>
    <xf numFmtId="0" fontId="4" fillId="2" borderId="2" xfId="4" applyFont="1" applyFill="1" applyBorder="1" applyAlignment="1">
      <alignment horizontal="center" vertical="center"/>
    </xf>
    <xf numFmtId="0" fontId="4" fillId="2" borderId="2" xfId="4" applyFont="1" applyFill="1" applyBorder="1" applyAlignment="1">
      <alignment horizontal="center" vertical="center" wrapText="1"/>
    </xf>
    <xf numFmtId="0" fontId="4" fillId="2" borderId="104" xfId="4" applyFont="1" applyFill="1" applyBorder="1" applyAlignment="1">
      <alignment horizontal="center" vertical="center"/>
    </xf>
    <xf numFmtId="0" fontId="20" fillId="2" borderId="0" xfId="4" applyFont="1" applyFill="1" applyBorder="1" applyAlignment="1">
      <alignment horizontal="left" vertical="top"/>
    </xf>
    <xf numFmtId="0" fontId="20" fillId="2" borderId="32" xfId="4" applyFont="1" applyFill="1" applyBorder="1" applyAlignment="1">
      <alignment horizontal="left" vertical="top"/>
    </xf>
    <xf numFmtId="0" fontId="21" fillId="2" borderId="0" xfId="4" applyFont="1" applyFill="1" applyBorder="1" applyAlignment="1" applyProtection="1">
      <alignment vertical="top"/>
      <protection locked="0"/>
    </xf>
    <xf numFmtId="0" fontId="15" fillId="2" borderId="0" xfId="4" applyFont="1" applyFill="1" applyBorder="1" applyAlignment="1" applyProtection="1">
      <alignment vertical="top"/>
      <protection locked="0"/>
    </xf>
    <xf numFmtId="49" fontId="12" fillId="2" borderId="39" xfId="4" applyNumberFormat="1" applyFont="1" applyFill="1" applyBorder="1" applyAlignment="1" applyProtection="1">
      <alignment vertical="top" wrapText="1"/>
      <protection locked="0"/>
    </xf>
    <xf numFmtId="0" fontId="11" fillId="2" borderId="7" xfId="4" applyFont="1" applyFill="1" applyBorder="1" applyAlignment="1" applyProtection="1">
      <alignment horizontal="left" vertical="top"/>
      <protection locked="0"/>
    </xf>
    <xf numFmtId="0" fontId="22" fillId="2" borderId="33" xfId="4" applyFont="1" applyFill="1" applyBorder="1" applyAlignment="1">
      <alignment horizontal="center" vertical="top"/>
    </xf>
    <xf numFmtId="0" fontId="22" fillId="2" borderId="0" xfId="4" applyFont="1" applyFill="1" applyBorder="1" applyAlignment="1">
      <alignment horizontal="center" vertical="top"/>
    </xf>
    <xf numFmtId="0" fontId="22" fillId="2" borderId="0" xfId="4" applyFont="1" applyFill="1" applyBorder="1" applyAlignment="1">
      <alignment horizontal="center" vertical="top" wrapText="1"/>
    </xf>
    <xf numFmtId="0" fontId="22" fillId="2" borderId="7" xfId="4" applyFont="1" applyFill="1" applyBorder="1" applyAlignment="1">
      <alignment horizontal="left" vertical="top"/>
    </xf>
    <xf numFmtId="0" fontId="7" fillId="0" borderId="0" xfId="4" applyFont="1" applyBorder="1" applyAlignment="1">
      <alignment wrapText="1"/>
    </xf>
    <xf numFmtId="0" fontId="7" fillId="0" borderId="0" xfId="4" applyFont="1" applyBorder="1" applyAlignment="1">
      <alignment horizontal="left" vertical="top"/>
    </xf>
    <xf numFmtId="0" fontId="7" fillId="0" borderId="0" xfId="11"/>
    <xf numFmtId="165" fontId="11" fillId="0" borderId="1" xfId="1" applyNumberFormat="1" applyFont="1" applyBorder="1"/>
    <xf numFmtId="165" fontId="11" fillId="0" borderId="2" xfId="1" applyNumberFormat="1" applyFont="1" applyBorder="1"/>
    <xf numFmtId="165" fontId="11" fillId="0" borderId="104" xfId="1" applyNumberFormat="1" applyFont="1" applyBorder="1"/>
    <xf numFmtId="0" fontId="7" fillId="0" borderId="0" xfId="11" applyAlignment="1">
      <alignment horizontal="right"/>
    </xf>
    <xf numFmtId="165" fontId="7" fillId="0" borderId="19" xfId="1" applyNumberFormat="1" applyFont="1" applyBorder="1" applyProtection="1">
      <protection locked="0"/>
    </xf>
    <xf numFmtId="165" fontId="7" fillId="0" borderId="22" xfId="1" applyNumberFormat="1" applyFont="1" applyBorder="1" applyProtection="1">
      <protection locked="0"/>
    </xf>
    <xf numFmtId="0" fontId="7" fillId="0" borderId="22" xfId="11" applyBorder="1" applyAlignment="1" applyProtection="1">
      <protection locked="0"/>
    </xf>
    <xf numFmtId="166" fontId="7" fillId="0" borderId="35" xfId="11" applyNumberFormat="1" applyBorder="1" applyAlignment="1" applyProtection="1">
      <alignment horizontal="center"/>
      <protection locked="0"/>
    </xf>
    <xf numFmtId="166" fontId="7" fillId="0" borderId="25" xfId="11" applyNumberFormat="1" applyBorder="1" applyAlignment="1" applyProtection="1">
      <alignment horizontal="center"/>
      <protection locked="0"/>
    </xf>
    <xf numFmtId="165" fontId="7" fillId="0" borderId="5" xfId="1" applyNumberFormat="1" applyFont="1" applyBorder="1" applyProtection="1">
      <protection locked="0"/>
    </xf>
    <xf numFmtId="165" fontId="7" fillId="0" borderId="6" xfId="1" applyNumberFormat="1" applyFont="1" applyBorder="1" applyProtection="1">
      <protection locked="0"/>
    </xf>
    <xf numFmtId="0" fontId="7" fillId="0" borderId="6" xfId="11" applyBorder="1" applyAlignment="1" applyProtection="1">
      <protection locked="0"/>
    </xf>
    <xf numFmtId="166" fontId="7" fillId="0" borderId="36" xfId="11" applyNumberFormat="1" applyBorder="1" applyAlignment="1" applyProtection="1">
      <alignment horizontal="center"/>
      <protection locked="0"/>
    </xf>
    <xf numFmtId="166" fontId="7" fillId="0" borderId="12" xfId="11" applyNumberFormat="1" applyBorder="1" applyAlignment="1" applyProtection="1">
      <alignment horizontal="center"/>
      <protection locked="0"/>
    </xf>
    <xf numFmtId="165" fontId="7" fillId="0" borderId="15" xfId="1" applyNumberFormat="1" applyFont="1" applyBorder="1" applyProtection="1">
      <protection locked="0"/>
    </xf>
    <xf numFmtId="165" fontId="7" fillId="0" borderId="16" xfId="1" applyNumberFormat="1" applyFont="1" applyBorder="1" applyProtection="1">
      <protection locked="0"/>
    </xf>
    <xf numFmtId="0" fontId="7" fillId="0" borderId="16" xfId="11" applyBorder="1" applyAlignment="1" applyProtection="1">
      <protection locked="0"/>
    </xf>
    <xf numFmtId="166" fontId="7" fillId="0" borderId="26" xfId="11" applyNumberFormat="1" applyBorder="1" applyAlignment="1" applyProtection="1">
      <alignment horizontal="center"/>
      <protection locked="0"/>
    </xf>
    <xf numFmtId="166" fontId="7" fillId="0" borderId="30" xfId="11" applyNumberFormat="1" applyBorder="1" applyAlignment="1" applyProtection="1">
      <alignment horizontal="center"/>
      <protection locked="0"/>
    </xf>
    <xf numFmtId="0" fontId="17" fillId="0" borderId="0" xfId="11" applyFont="1"/>
    <xf numFmtId="0" fontId="20" fillId="0" borderId="0" xfId="11" applyFont="1" applyAlignment="1">
      <alignment horizontal="center" vertical="top"/>
    </xf>
    <xf numFmtId="0" fontId="7" fillId="0" borderId="0" xfId="11" applyAlignment="1">
      <alignment horizontal="center" vertical="center"/>
    </xf>
    <xf numFmtId="0" fontId="17" fillId="0" borderId="0" xfId="11" applyFont="1" applyAlignment="1">
      <alignment horizontal="center" vertical="center"/>
    </xf>
    <xf numFmtId="0" fontId="4" fillId="2" borderId="2" xfId="11" applyFont="1" applyFill="1" applyBorder="1" applyAlignment="1">
      <alignment horizontal="center" vertical="center"/>
    </xf>
    <xf numFmtId="0" fontId="4" fillId="2" borderId="105" xfId="11" applyFont="1" applyFill="1" applyBorder="1" applyAlignment="1">
      <alignment horizontal="center" vertical="center"/>
    </xf>
    <xf numFmtId="0" fontId="4" fillId="2" borderId="4" xfId="11" applyFont="1" applyFill="1" applyBorder="1" applyAlignment="1">
      <alignment horizontal="center" vertical="center"/>
    </xf>
    <xf numFmtId="0" fontId="4" fillId="2" borderId="107" xfId="11" applyFont="1" applyFill="1" applyBorder="1" applyAlignment="1">
      <alignment horizontal="center" vertical="center"/>
    </xf>
    <xf numFmtId="0" fontId="20" fillId="2" borderId="0" xfId="11" applyFont="1" applyFill="1" applyAlignment="1">
      <alignment horizontal="center" vertical="top"/>
    </xf>
    <xf numFmtId="0" fontId="20" fillId="2" borderId="31" xfId="11" applyFont="1" applyFill="1" applyBorder="1" applyAlignment="1">
      <alignment horizontal="center" vertical="top"/>
    </xf>
    <xf numFmtId="0" fontId="20" fillId="2" borderId="23" xfId="11" applyFont="1" applyFill="1" applyBorder="1" applyAlignment="1">
      <alignment horizontal="center" vertical="top"/>
    </xf>
    <xf numFmtId="0" fontId="20" fillId="2" borderId="32" xfId="11" applyFont="1" applyFill="1" applyBorder="1" applyAlignment="1">
      <alignment horizontal="center" vertical="top"/>
    </xf>
    <xf numFmtId="0" fontId="21" fillId="2" borderId="0" xfId="11" applyFont="1" applyFill="1" applyAlignment="1" applyProtection="1">
      <alignment vertical="top"/>
      <protection locked="0"/>
    </xf>
    <xf numFmtId="0" fontId="15" fillId="2" borderId="0" xfId="11" applyFont="1" applyFill="1" applyAlignment="1" applyProtection="1">
      <alignment vertical="top"/>
      <protection locked="0"/>
    </xf>
    <xf numFmtId="0" fontId="7" fillId="0" borderId="39" xfId="11" applyBorder="1"/>
    <xf numFmtId="0" fontId="11" fillId="2" borderId="39" xfId="11" applyFont="1" applyFill="1" applyBorder="1" applyAlignment="1" applyProtection="1">
      <alignment horizontal="left" vertical="top"/>
      <protection locked="0"/>
    </xf>
    <xf numFmtId="49" fontId="12" fillId="2" borderId="39" xfId="11" applyNumberFormat="1" applyFont="1" applyFill="1" applyBorder="1" applyAlignment="1" applyProtection="1">
      <alignment vertical="top"/>
      <protection locked="0"/>
    </xf>
    <xf numFmtId="0" fontId="11" fillId="2" borderId="0" xfId="11" applyFont="1" applyFill="1" applyAlignment="1" applyProtection="1">
      <alignment horizontal="left" vertical="top"/>
      <protection locked="0"/>
    </xf>
    <xf numFmtId="0" fontId="11" fillId="2" borderId="7" xfId="11" applyFont="1" applyFill="1" applyBorder="1" applyAlignment="1" applyProtection="1">
      <alignment horizontal="left" vertical="top"/>
      <protection locked="0"/>
    </xf>
    <xf numFmtId="0" fontId="22" fillId="2" borderId="33" xfId="11" applyFont="1" applyFill="1" applyBorder="1" applyAlignment="1">
      <alignment horizontal="center" vertical="top"/>
    </xf>
    <xf numFmtId="0" fontId="22" fillId="2" borderId="0" xfId="11" applyFont="1" applyFill="1" applyAlignment="1">
      <alignment horizontal="center" vertical="top"/>
    </xf>
    <xf numFmtId="0" fontId="7" fillId="2" borderId="0" xfId="11" applyFill="1" applyAlignment="1">
      <alignment horizontal="center"/>
    </xf>
    <xf numFmtId="0" fontId="22" fillId="2" borderId="7" xfId="11" applyFont="1" applyFill="1" applyBorder="1" applyAlignment="1">
      <alignment horizontal="center" vertical="top"/>
    </xf>
    <xf numFmtId="0" fontId="7" fillId="0" borderId="0" xfId="11" applyAlignment="1">
      <alignment vertical="top"/>
    </xf>
    <xf numFmtId="0" fontId="11" fillId="0" borderId="0" xfId="11" applyFont="1"/>
    <xf numFmtId="167" fontId="35" fillId="0" borderId="0" xfId="0" applyNumberFormat="1" applyFont="1"/>
    <xf numFmtId="168" fontId="35" fillId="0" borderId="0" xfId="0" applyNumberFormat="1" applyFont="1"/>
    <xf numFmtId="0" fontId="52" fillId="0" borderId="0" xfId="0" applyFont="1"/>
    <xf numFmtId="0" fontId="10" fillId="0" borderId="0" xfId="0" applyFont="1" applyAlignment="1">
      <alignment horizontal="center"/>
    </xf>
    <xf numFmtId="168" fontId="35" fillId="0" borderId="0" xfId="0" applyNumberFormat="1" applyFont="1" applyAlignment="1">
      <alignment horizontal="right" vertical="center"/>
    </xf>
    <xf numFmtId="169" fontId="35" fillId="0" borderId="0" xfId="0" applyNumberFormat="1" applyFont="1" applyAlignment="1">
      <alignment horizontal="right" vertical="center"/>
    </xf>
    <xf numFmtId="43" fontId="53" fillId="3" borderId="37" xfId="1" applyFont="1" applyFill="1" applyBorder="1" applyAlignment="1">
      <alignment vertical="center" wrapText="1"/>
    </xf>
    <xf numFmtId="43" fontId="53" fillId="3" borderId="109" xfId="1" applyFont="1" applyFill="1" applyBorder="1" applyAlignment="1">
      <alignment horizontal="center" vertical="center" wrapText="1"/>
    </xf>
    <xf numFmtId="43" fontId="53" fillId="3" borderId="109" xfId="1" applyFont="1" applyFill="1" applyBorder="1" applyAlignment="1">
      <alignment vertical="center" wrapText="1"/>
    </xf>
    <xf numFmtId="43" fontId="53" fillId="3" borderId="110" xfId="1" applyFont="1" applyFill="1" applyBorder="1" applyAlignment="1">
      <alignment vertical="center" wrapText="1"/>
    </xf>
    <xf numFmtId="0" fontId="35" fillId="0" borderId="113" xfId="0" applyFont="1" applyBorder="1" applyAlignment="1">
      <alignment horizontal="right" vertical="center" wrapText="1"/>
    </xf>
    <xf numFmtId="0" fontId="53" fillId="0" borderId="114" xfId="0" applyFont="1" applyBorder="1" applyAlignment="1">
      <alignment horizontal="left" vertical="center" wrapText="1"/>
    </xf>
    <xf numFmtId="0" fontId="53" fillId="0" borderId="115" xfId="0" applyFont="1" applyBorder="1" applyAlignment="1">
      <alignment horizontal="left" vertical="center" wrapText="1"/>
    </xf>
    <xf numFmtId="0" fontId="53" fillId="0" borderId="116" xfId="0" applyFont="1" applyBorder="1" applyAlignment="1">
      <alignment horizontal="left" vertical="center" wrapText="1"/>
    </xf>
    <xf numFmtId="0" fontId="53" fillId="0" borderId="113" xfId="0" applyFont="1" applyBorder="1" applyAlignment="1">
      <alignment horizontal="right" vertical="center" wrapText="1"/>
    </xf>
    <xf numFmtId="170" fontId="53" fillId="0" borderId="119" xfId="0" applyNumberFormat="1" applyFont="1" applyBorder="1" applyAlignment="1">
      <alignment horizontal="right"/>
    </xf>
    <xf numFmtId="43" fontId="53" fillId="0" borderId="6" xfId="1" applyFont="1" applyBorder="1" applyAlignment="1">
      <alignment horizontal="right" vertical="center" wrapText="1"/>
    </xf>
    <xf numFmtId="43" fontId="53" fillId="0" borderId="12" xfId="1" applyFont="1" applyBorder="1" applyAlignment="1">
      <alignment horizontal="right" vertical="center" wrapText="1"/>
    </xf>
    <xf numFmtId="0" fontId="53" fillId="0" borderId="122" xfId="0" applyFont="1" applyBorder="1" applyAlignment="1">
      <alignment horizontal="right" vertical="center" wrapText="1"/>
    </xf>
    <xf numFmtId="43" fontId="53" fillId="0" borderId="123" xfId="1" applyFont="1" applyBorder="1" applyAlignment="1">
      <alignment horizontal="right" vertical="center" wrapText="1"/>
    </xf>
    <xf numFmtId="43" fontId="53" fillId="0" borderId="124" xfId="1" applyFont="1" applyBorder="1" applyAlignment="1">
      <alignment horizontal="right" vertical="center" wrapText="1"/>
    </xf>
    <xf numFmtId="170" fontId="53" fillId="5" borderId="119" xfId="0" applyNumberFormat="1" applyFont="1" applyFill="1" applyBorder="1" applyAlignment="1">
      <alignment horizontal="right"/>
    </xf>
    <xf numFmtId="43" fontId="53" fillId="5" borderId="123" xfId="1" applyFont="1" applyFill="1" applyBorder="1" applyAlignment="1">
      <alignment horizontal="right" vertical="center" wrapText="1"/>
    </xf>
    <xf numFmtId="43" fontId="53" fillId="5" borderId="124" xfId="1" applyFont="1" applyFill="1" applyBorder="1" applyAlignment="1">
      <alignment horizontal="right" vertical="center" wrapText="1"/>
    </xf>
    <xf numFmtId="43" fontId="53" fillId="5" borderId="125" xfId="1" applyFont="1" applyFill="1" applyBorder="1" applyAlignment="1">
      <alignment horizontal="right" vertical="center" wrapText="1"/>
    </xf>
    <xf numFmtId="43" fontId="53" fillId="5" borderId="126" xfId="1" applyFont="1" applyFill="1" applyBorder="1" applyAlignment="1">
      <alignment horizontal="right" vertical="center" wrapText="1"/>
    </xf>
    <xf numFmtId="0" fontId="35" fillId="0" borderId="127" xfId="0" applyFont="1" applyBorder="1" applyAlignment="1">
      <alignment vertical="center" wrapText="1"/>
    </xf>
    <xf numFmtId="0" fontId="53" fillId="0" borderId="128" xfId="0" applyFont="1" applyBorder="1" applyAlignment="1">
      <alignment vertical="center" wrapText="1"/>
    </xf>
    <xf numFmtId="0" fontId="53" fillId="0" borderId="129" xfId="0" applyFont="1" applyBorder="1" applyAlignment="1">
      <alignment vertical="center" wrapText="1"/>
    </xf>
    <xf numFmtId="0" fontId="53" fillId="0" borderId="130" xfId="0" applyFont="1" applyBorder="1" applyAlignment="1">
      <alignment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8" fillId="2" borderId="0" xfId="0" applyFont="1" applyFill="1"/>
    <xf numFmtId="0" fontId="15" fillId="2" borderId="23" xfId="0" applyFont="1" applyFill="1" applyBorder="1" applyAlignment="1" applyProtection="1">
      <alignment vertical="center" wrapText="1"/>
      <protection locked="0"/>
    </xf>
    <xf numFmtId="0" fontId="55" fillId="0" borderId="0" xfId="0" applyFont="1"/>
    <xf numFmtId="167" fontId="56" fillId="0" borderId="0" xfId="0" applyNumberFormat="1" applyFont="1"/>
    <xf numFmtId="168" fontId="56" fillId="0" borderId="0" xfId="0" applyNumberFormat="1" applyFont="1"/>
    <xf numFmtId="0" fontId="57" fillId="0" borderId="0" xfId="10" applyFont="1"/>
    <xf numFmtId="0" fontId="58" fillId="0" borderId="0" xfId="10" applyFont="1" applyAlignment="1">
      <alignment horizontal="left" vertical="center"/>
    </xf>
    <xf numFmtId="0" fontId="59" fillId="0" borderId="0" xfId="0" applyFont="1"/>
    <xf numFmtId="168" fontId="56" fillId="0" borderId="0" xfId="0" applyNumberFormat="1" applyFont="1" applyAlignment="1">
      <alignment horizontal="right" vertical="center"/>
    </xf>
    <xf numFmtId="169" fontId="56" fillId="0" borderId="0" xfId="0" applyNumberFormat="1" applyFont="1" applyAlignment="1">
      <alignment horizontal="right" vertical="center"/>
    </xf>
    <xf numFmtId="43" fontId="56" fillId="7" borderId="133" xfId="1" applyFont="1" applyFill="1" applyBorder="1" applyAlignment="1">
      <alignment vertical="center" wrapText="1"/>
    </xf>
    <xf numFmtId="43" fontId="56" fillId="7" borderId="134" xfId="1" applyFont="1" applyFill="1" applyBorder="1" applyAlignment="1">
      <alignment horizontal="center" vertical="center" wrapText="1"/>
    </xf>
    <xf numFmtId="43" fontId="56" fillId="7" borderId="134" xfId="1" applyFont="1" applyFill="1" applyBorder="1" applyAlignment="1">
      <alignment vertical="center" wrapText="1"/>
    </xf>
    <xf numFmtId="0" fontId="59" fillId="7" borderId="135" xfId="0" applyFont="1" applyFill="1" applyBorder="1" applyAlignment="1">
      <alignment horizontal="right" vertical="center" wrapText="1"/>
    </xf>
    <xf numFmtId="0" fontId="60" fillId="0" borderId="136" xfId="0" applyFont="1" applyBorder="1" applyAlignment="1">
      <alignment horizontal="right" vertical="center" wrapText="1"/>
    </xf>
    <xf numFmtId="43" fontId="60" fillId="0" borderId="137" xfId="1" applyFont="1" applyFill="1" applyBorder="1" applyAlignment="1">
      <alignment horizontal="left" vertical="center" wrapText="1"/>
    </xf>
    <xf numFmtId="43" fontId="60" fillId="0" borderId="137" xfId="1" applyFont="1" applyFill="1" applyBorder="1" applyAlignment="1">
      <alignment horizontal="right" vertical="center" wrapText="1"/>
    </xf>
    <xf numFmtId="0" fontId="60" fillId="0" borderId="137" xfId="0" applyFont="1" applyBorder="1" applyAlignment="1">
      <alignment horizontal="left" vertical="center" wrapText="1"/>
    </xf>
    <xf numFmtId="0" fontId="56" fillId="0" borderId="138" xfId="0" applyFont="1" applyBorder="1" applyAlignment="1">
      <alignment horizontal="left" vertical="center" wrapText="1"/>
    </xf>
    <xf numFmtId="0" fontId="60" fillId="0" borderId="139" xfId="0" applyFont="1" applyBorder="1" applyAlignment="1">
      <alignment horizontal="right" vertical="center" wrapText="1"/>
    </xf>
    <xf numFmtId="43" fontId="60" fillId="0" borderId="140" xfId="1" applyFont="1" applyFill="1" applyBorder="1" applyAlignment="1">
      <alignment horizontal="left" vertical="center" wrapText="1"/>
    </xf>
    <xf numFmtId="43" fontId="60" fillId="0" borderId="140" xfId="1" applyFont="1" applyFill="1" applyBorder="1" applyAlignment="1">
      <alignment horizontal="right" vertical="center" wrapText="1"/>
    </xf>
    <xf numFmtId="0" fontId="60" fillId="0" borderId="140" xfId="0" applyFont="1" applyBorder="1" applyAlignment="1">
      <alignment horizontal="left" vertical="center" wrapText="1"/>
    </xf>
    <xf numFmtId="0" fontId="56" fillId="0" borderId="141" xfId="0" applyFont="1" applyBorder="1" applyAlignment="1">
      <alignment horizontal="left" vertical="center" wrapText="1"/>
    </xf>
    <xf numFmtId="0" fontId="56" fillId="0" borderId="142" xfId="0" applyFont="1" applyBorder="1" applyAlignment="1">
      <alignment vertical="center" wrapText="1"/>
    </xf>
    <xf numFmtId="0" fontId="60" fillId="0" borderId="143" xfId="0" applyFont="1" applyBorder="1" applyAlignment="1">
      <alignment vertical="center" wrapText="1"/>
    </xf>
    <xf numFmtId="0" fontId="56" fillId="0" borderId="143" xfId="0" applyFont="1" applyBorder="1" applyAlignment="1">
      <alignment vertical="center" wrapText="1"/>
    </xf>
    <xf numFmtId="0" fontId="60" fillId="0" borderId="144" xfId="0" applyFont="1" applyBorder="1" applyAlignment="1">
      <alignment vertical="center" wrapText="1"/>
    </xf>
    <xf numFmtId="0" fontId="61" fillId="2" borderId="22" xfId="0" applyFont="1" applyFill="1" applyBorder="1" applyAlignment="1">
      <alignment horizontal="center" vertical="center" wrapText="1"/>
    </xf>
    <xf numFmtId="0" fontId="61" fillId="2" borderId="109" xfId="0" applyFont="1" applyFill="1" applyBorder="1" applyAlignment="1">
      <alignment horizontal="center" vertical="center" wrapText="1"/>
    </xf>
    <xf numFmtId="0" fontId="61" fillId="2" borderId="110" xfId="0" applyFont="1" applyFill="1" applyBorder="1" applyAlignment="1">
      <alignment horizontal="center" vertical="center" wrapText="1"/>
    </xf>
    <xf numFmtId="0" fontId="63" fillId="2" borderId="0" xfId="0" applyFont="1" applyFill="1"/>
    <xf numFmtId="0" fontId="64" fillId="2" borderId="23" xfId="0" applyFont="1" applyFill="1" applyBorder="1" applyAlignment="1" applyProtection="1">
      <alignment vertical="center" wrapText="1"/>
      <protection locked="0"/>
    </xf>
    <xf numFmtId="43" fontId="35" fillId="0" borderId="107" xfId="1" applyFont="1" applyBorder="1"/>
    <xf numFmtId="43" fontId="35" fillId="0" borderId="19" xfId="1" applyFont="1" applyBorder="1"/>
    <xf numFmtId="0" fontId="0" fillId="0" borderId="22" xfId="0" applyBorder="1"/>
    <xf numFmtId="0" fontId="0" fillId="0" borderId="25" xfId="0" applyBorder="1"/>
    <xf numFmtId="43" fontId="35" fillId="0" borderId="5" xfId="1" applyFont="1" applyBorder="1"/>
    <xf numFmtId="0" fontId="0" fillId="0" borderId="6" xfId="0" applyBorder="1"/>
    <xf numFmtId="0" fontId="0" fillId="0" borderId="12" xfId="0" applyBorder="1"/>
    <xf numFmtId="43" fontId="35" fillId="0" borderId="15" xfId="1" applyFont="1" applyBorder="1"/>
    <xf numFmtId="0" fontId="0" fillId="0" borderId="16" xfId="0" applyBorder="1"/>
    <xf numFmtId="0" fontId="0" fillId="0" borderId="30" xfId="0" applyBorder="1"/>
    <xf numFmtId="0" fontId="11" fillId="2" borderId="37" xfId="0" applyFont="1" applyFill="1" applyBorder="1" applyAlignment="1">
      <alignment horizontal="center" vertical="center" wrapText="1"/>
    </xf>
    <xf numFmtId="0" fontId="11" fillId="2" borderId="109" xfId="0" applyFont="1" applyFill="1" applyBorder="1" applyAlignment="1">
      <alignment horizontal="center" vertical="center" wrapText="1"/>
    </xf>
    <xf numFmtId="0" fontId="20" fillId="2" borderId="0" xfId="0" applyFont="1" applyFill="1" applyBorder="1" applyAlignment="1">
      <alignment horizontal="center" vertical="top"/>
    </xf>
    <xf numFmtId="0" fontId="20" fillId="2" borderId="0" xfId="0" applyFont="1" applyFill="1" applyBorder="1" applyAlignment="1">
      <alignment horizontal="center" vertical="top" wrapText="1"/>
    </xf>
    <xf numFmtId="0" fontId="20" fillId="2" borderId="31" xfId="0" applyFont="1" applyFill="1" applyBorder="1" applyAlignment="1">
      <alignment horizontal="center" vertical="top"/>
    </xf>
    <xf numFmtId="0" fontId="20" fillId="2" borderId="23" xfId="0" applyFont="1" applyFill="1" applyBorder="1" applyAlignment="1">
      <alignment horizontal="center" vertical="top" wrapText="1"/>
    </xf>
    <xf numFmtId="0" fontId="20" fillId="2" borderId="23" xfId="0" applyFont="1" applyFill="1" applyBorder="1" applyAlignment="1">
      <alignment horizontal="center" vertical="top"/>
    </xf>
    <xf numFmtId="0" fontId="20" fillId="2" borderId="32" xfId="0" applyFont="1" applyFill="1" applyBorder="1" applyAlignment="1">
      <alignment horizontal="center" vertical="top"/>
    </xf>
    <xf numFmtId="0" fontId="11" fillId="2" borderId="33" xfId="0" applyFont="1" applyFill="1" applyBorder="1" applyAlignment="1">
      <alignment horizontal="right" vertical="top"/>
    </xf>
    <xf numFmtId="0" fontId="11" fillId="2" borderId="0" xfId="0" applyFont="1" applyFill="1" applyBorder="1" applyAlignment="1">
      <alignment horizontal="right" vertical="top"/>
    </xf>
    <xf numFmtId="0" fontId="21" fillId="2" borderId="0" xfId="0" applyFont="1" applyFill="1" applyBorder="1" applyAlignment="1">
      <alignment horizontal="center" vertical="top"/>
    </xf>
    <xf numFmtId="0" fontId="21" fillId="2" borderId="39" xfId="0" applyFont="1" applyFill="1" applyBorder="1" applyAlignment="1">
      <alignment horizontal="center" vertical="top"/>
    </xf>
    <xf numFmtId="49" fontId="12" fillId="2" borderId="39" xfId="0" applyNumberFormat="1" applyFont="1" applyFill="1" applyBorder="1" applyAlignment="1">
      <alignment horizontal="left" vertical="top"/>
    </xf>
    <xf numFmtId="0" fontId="11" fillId="2" borderId="7" xfId="0" applyFont="1" applyFill="1" applyBorder="1" applyAlignment="1">
      <alignment horizontal="right" vertical="top"/>
    </xf>
    <xf numFmtId="0" fontId="22" fillId="2" borderId="33" xfId="0" applyFont="1" applyFill="1" applyBorder="1" applyAlignment="1">
      <alignment horizontal="center" vertical="top"/>
    </xf>
    <xf numFmtId="0" fontId="22" fillId="2" borderId="0" xfId="0" applyFont="1" applyFill="1" applyBorder="1" applyAlignment="1">
      <alignment horizontal="center" vertical="top" wrapText="1"/>
    </xf>
    <xf numFmtId="0" fontId="22" fillId="2" borderId="0" xfId="0" applyFont="1" applyFill="1" applyBorder="1" applyAlignment="1">
      <alignment horizontal="center" vertical="top"/>
    </xf>
    <xf numFmtId="0" fontId="22" fillId="2" borderId="7" xfId="0" applyFont="1" applyFill="1" applyBorder="1" applyAlignment="1">
      <alignment horizontal="center" vertical="top"/>
    </xf>
    <xf numFmtId="43" fontId="66" fillId="0" borderId="0" xfId="1" applyFont="1" applyFill="1" applyBorder="1" applyAlignment="1"/>
    <xf numFmtId="43" fontId="55" fillId="0" borderId="0" xfId="1" applyFont="1" applyFill="1" applyBorder="1" applyAlignment="1"/>
    <xf numFmtId="43" fontId="55" fillId="0" borderId="0" xfId="0" applyNumberFormat="1" applyFont="1"/>
    <xf numFmtId="0" fontId="55" fillId="0" borderId="0" xfId="0" applyFont="1" applyAlignment="1">
      <alignment horizontal="center"/>
    </xf>
    <xf numFmtId="0" fontId="67" fillId="0" borderId="0" xfId="12" applyFont="1" applyAlignment="1">
      <alignment vertical="center"/>
    </xf>
    <xf numFmtId="0" fontId="66" fillId="0" borderId="0" xfId="0" applyFont="1"/>
    <xf numFmtId="171" fontId="66" fillId="7" borderId="150" xfId="0" applyNumberFormat="1" applyFont="1" applyFill="1" applyBorder="1" applyAlignment="1">
      <alignment horizontal="right" vertical="center"/>
    </xf>
    <xf numFmtId="171" fontId="66" fillId="7" borderId="151" xfId="0" applyNumberFormat="1" applyFont="1" applyFill="1" applyBorder="1" applyAlignment="1">
      <alignment horizontal="right" vertical="center"/>
    </xf>
    <xf numFmtId="0" fontId="66" fillId="7" borderId="152" xfId="0" applyFont="1" applyFill="1" applyBorder="1" applyAlignment="1">
      <alignment horizontal="right" vertical="center"/>
    </xf>
    <xf numFmtId="171" fontId="55" fillId="0" borderId="0" xfId="1" applyNumberFormat="1" applyFont="1" applyFill="1" applyBorder="1" applyAlignment="1">
      <alignment horizontal="right"/>
    </xf>
    <xf numFmtId="171" fontId="55" fillId="0" borderId="140" xfId="1" applyNumberFormat="1" applyFont="1" applyFill="1" applyBorder="1" applyAlignment="1">
      <alignment horizontal="right"/>
    </xf>
    <xf numFmtId="171" fontId="55" fillId="0" borderId="153" xfId="1" applyNumberFormat="1" applyFont="1" applyFill="1" applyBorder="1" applyAlignment="1">
      <alignment horizontal="right"/>
    </xf>
    <xf numFmtId="171" fontId="55" fillId="0" borderId="140" xfId="0" applyNumberFormat="1" applyFont="1" applyBorder="1"/>
    <xf numFmtId="168" fontId="55" fillId="0" borderId="140" xfId="0" applyNumberFormat="1" applyFont="1" applyBorder="1"/>
    <xf numFmtId="0" fontId="55" fillId="0" borderId="141" xfId="0" applyFont="1" applyBorder="1" applyAlignment="1">
      <alignment horizontal="left" vertical="center"/>
    </xf>
    <xf numFmtId="171" fontId="55" fillId="0" borderId="153" xfId="0" applyNumberFormat="1" applyFont="1" applyBorder="1"/>
    <xf numFmtId="168" fontId="55" fillId="0" borderId="153" xfId="0" applyNumberFormat="1" applyFont="1" applyBorder="1"/>
    <xf numFmtId="0" fontId="55" fillId="0" borderId="155" xfId="0" applyFont="1" applyBorder="1" applyAlignment="1">
      <alignment horizontal="left" vertical="center"/>
    </xf>
    <xf numFmtId="2" fontId="55" fillId="0" borderId="0" xfId="0" applyNumberFormat="1" applyFont="1"/>
    <xf numFmtId="0" fontId="55" fillId="0" borderId="0" xfId="0" applyFont="1" applyAlignment="1">
      <alignment horizontal="center" vertical="center" wrapText="1"/>
    </xf>
    <xf numFmtId="0" fontId="66" fillId="0" borderId="133" xfId="0" applyFont="1" applyBorder="1" applyAlignment="1">
      <alignment horizontal="center" vertical="center" wrapText="1"/>
    </xf>
    <xf numFmtId="0" fontId="66" fillId="0" borderId="134" xfId="0" applyFont="1" applyBorder="1" applyAlignment="1">
      <alignment horizontal="center" vertical="center" wrapText="1"/>
    </xf>
    <xf numFmtId="0" fontId="66" fillId="0" borderId="135" xfId="0" applyFont="1" applyBorder="1" applyAlignment="1">
      <alignment horizontal="center" vertical="center" wrapText="1"/>
    </xf>
    <xf numFmtId="0" fontId="68" fillId="0" borderId="0" xfId="0" applyFont="1"/>
    <xf numFmtId="0" fontId="69" fillId="0" borderId="0" xfId="12" applyFont="1" applyAlignment="1">
      <alignment vertical="center"/>
    </xf>
    <xf numFmtId="0" fontId="55" fillId="0" borderId="23" xfId="0" applyFont="1" applyBorder="1"/>
    <xf numFmtId="0" fontId="68" fillId="0" borderId="23" xfId="0" applyFont="1" applyBorder="1"/>
    <xf numFmtId="0" fontId="68" fillId="0" borderId="23" xfId="9" applyFont="1" applyBorder="1"/>
    <xf numFmtId="0" fontId="72" fillId="0" borderId="0" xfId="0" applyFont="1"/>
    <xf numFmtId="0" fontId="55" fillId="0" borderId="0" xfId="0" applyFont="1" applyProtection="1">
      <protection locked="0"/>
    </xf>
    <xf numFmtId="171" fontId="55" fillId="0" borderId="0" xfId="1" applyNumberFormat="1" applyFont="1" applyFill="1" applyBorder="1"/>
    <xf numFmtId="171" fontId="55" fillId="0" borderId="150" xfId="1" applyNumberFormat="1" applyFont="1" applyFill="1" applyBorder="1" applyAlignment="1"/>
    <xf numFmtId="171" fontId="55" fillId="0" borderId="151" xfId="1" applyNumberFormat="1" applyFont="1" applyFill="1" applyBorder="1"/>
    <xf numFmtId="171" fontId="55" fillId="0" borderId="151" xfId="1" applyNumberFormat="1" applyFont="1" applyFill="1" applyBorder="1" applyAlignment="1">
      <alignment horizontal="center"/>
    </xf>
    <xf numFmtId="0" fontId="55" fillId="0" borderId="151" xfId="0" applyFont="1" applyBorder="1"/>
    <xf numFmtId="0" fontId="55" fillId="0" borderId="152" xfId="0" applyFont="1" applyBorder="1" applyAlignment="1">
      <alignment horizontal="left" vertical="center" wrapText="1"/>
    </xf>
    <xf numFmtId="171" fontId="55" fillId="0" borderId="142" xfId="1" applyNumberFormat="1" applyFont="1" applyFill="1" applyBorder="1" applyAlignment="1"/>
    <xf numFmtId="171" fontId="55" fillId="0" borderId="143" xfId="1" applyNumberFormat="1" applyFont="1" applyFill="1" applyBorder="1"/>
    <xf numFmtId="171" fontId="55" fillId="0" borderId="143" xfId="1" applyNumberFormat="1" applyFont="1" applyFill="1" applyBorder="1" applyAlignment="1">
      <alignment horizontal="center"/>
    </xf>
    <xf numFmtId="0" fontId="55" fillId="0" borderId="143" xfId="0" applyFont="1" applyBorder="1"/>
    <xf numFmtId="0" fontId="55" fillId="0" borderId="144" xfId="0" applyFont="1" applyBorder="1" applyAlignment="1">
      <alignment horizontal="left" vertical="center"/>
    </xf>
    <xf numFmtId="170" fontId="68" fillId="0" borderId="0" xfId="0" applyNumberFormat="1" applyFont="1"/>
    <xf numFmtId="171" fontId="66" fillId="8" borderId="133" xfId="0" applyNumberFormat="1" applyFont="1" applyFill="1" applyBorder="1" applyAlignment="1">
      <alignment horizontal="right" vertical="center"/>
    </xf>
    <xf numFmtId="171" fontId="66" fillId="8" borderId="134" xfId="0" applyNumberFormat="1" applyFont="1" applyFill="1" applyBorder="1" applyAlignment="1">
      <alignment horizontal="right" vertical="center"/>
    </xf>
    <xf numFmtId="43" fontId="66" fillId="8" borderId="135" xfId="0" applyNumberFormat="1" applyFont="1" applyFill="1" applyBorder="1" applyAlignment="1">
      <alignment horizontal="right" vertical="center"/>
    </xf>
    <xf numFmtId="170" fontId="68" fillId="0" borderId="0" xfId="1" applyNumberFormat="1" applyFont="1" applyFill="1" applyBorder="1"/>
    <xf numFmtId="171" fontId="55" fillId="3" borderId="136" xfId="1" applyNumberFormat="1" applyFont="1" applyFill="1" applyBorder="1"/>
    <xf numFmtId="14" fontId="55" fillId="0" borderId="137" xfId="1" applyNumberFormat="1" applyFont="1" applyFill="1" applyBorder="1" applyAlignment="1">
      <alignment horizontal="center"/>
    </xf>
    <xf numFmtId="171" fontId="55" fillId="0" borderId="137" xfId="1" applyNumberFormat="1" applyFont="1" applyFill="1" applyBorder="1"/>
    <xf numFmtId="171" fontId="55" fillId="3" borderId="137" xfId="1" applyNumberFormat="1" applyFont="1" applyFill="1" applyBorder="1" applyAlignment="1"/>
    <xf numFmtId="171" fontId="55" fillId="0" borderId="137" xfId="1" applyNumberFormat="1" applyFont="1" applyFill="1" applyBorder="1" applyAlignment="1">
      <alignment horizontal="center"/>
    </xf>
    <xf numFmtId="0" fontId="55" fillId="0" borderId="137" xfId="0" applyFont="1" applyBorder="1"/>
    <xf numFmtId="0" fontId="55" fillId="0" borderId="138" xfId="0" applyFont="1" applyBorder="1" applyAlignment="1">
      <alignment horizontal="left"/>
    </xf>
    <xf numFmtId="171" fontId="55" fillId="3" borderId="139" xfId="1" applyNumberFormat="1" applyFont="1" applyFill="1" applyBorder="1"/>
    <xf numFmtId="14" fontId="55" fillId="0" borderId="140" xfId="1" applyNumberFormat="1" applyFont="1" applyFill="1" applyBorder="1" applyAlignment="1">
      <alignment horizontal="center"/>
    </xf>
    <xf numFmtId="171" fontId="55" fillId="0" borderId="140" xfId="1" applyNumberFormat="1" applyFont="1" applyFill="1" applyBorder="1"/>
    <xf numFmtId="171" fontId="55" fillId="3" borderId="140" xfId="1" applyNumberFormat="1" applyFont="1" applyFill="1" applyBorder="1" applyAlignment="1"/>
    <xf numFmtId="171" fontId="66" fillId="0" borderId="140" xfId="1" applyNumberFormat="1" applyFont="1" applyFill="1" applyBorder="1" applyAlignment="1">
      <alignment horizontal="center" vertical="center"/>
    </xf>
    <xf numFmtId="171" fontId="66" fillId="0" borderId="140" xfId="1" applyNumberFormat="1" applyFont="1" applyFill="1" applyBorder="1" applyAlignment="1">
      <alignment horizontal="center" vertical="center" wrapText="1"/>
    </xf>
    <xf numFmtId="0" fontId="55" fillId="0" borderId="140" xfId="0" applyFont="1" applyBorder="1"/>
    <xf numFmtId="0" fontId="55" fillId="0" borderId="141" xfId="0" applyFont="1" applyBorder="1" applyAlignment="1">
      <alignment horizontal="left"/>
    </xf>
    <xf numFmtId="171" fontId="55" fillId="0" borderId="140" xfId="1" applyNumberFormat="1" applyFont="1" applyFill="1" applyBorder="1" applyAlignment="1">
      <alignment horizontal="center"/>
    </xf>
    <xf numFmtId="171" fontId="55" fillId="3" borderId="154" xfId="1" applyNumberFormat="1" applyFont="1" applyFill="1" applyBorder="1"/>
    <xf numFmtId="14" fontId="55" fillId="0" borderId="153" xfId="1" applyNumberFormat="1" applyFont="1" applyFill="1" applyBorder="1" applyAlignment="1">
      <alignment horizontal="center"/>
    </xf>
    <xf numFmtId="171" fontId="55" fillId="0" borderId="153" xfId="1" applyNumberFormat="1" applyFont="1" applyFill="1" applyBorder="1"/>
    <xf numFmtId="171" fontId="55" fillId="3" borderId="153" xfId="1" applyNumberFormat="1" applyFont="1" applyFill="1" applyBorder="1" applyAlignment="1"/>
    <xf numFmtId="171" fontId="55" fillId="0" borderId="153" xfId="1" applyNumberFormat="1" applyFont="1" applyFill="1" applyBorder="1" applyAlignment="1">
      <alignment horizontal="center"/>
    </xf>
    <xf numFmtId="0" fontId="55" fillId="0" borderId="153" xfId="0" applyFont="1" applyBorder="1"/>
    <xf numFmtId="0" fontId="55" fillId="0" borderId="155" xfId="0" applyFont="1" applyBorder="1" applyAlignment="1">
      <alignment horizontal="left"/>
    </xf>
    <xf numFmtId="0" fontId="66" fillId="0" borderId="0" xfId="0" applyFont="1" applyAlignment="1">
      <alignment horizontal="center" vertical="center" wrapText="1"/>
    </xf>
    <xf numFmtId="0" fontId="66" fillId="0" borderId="135" xfId="0" applyFont="1" applyBorder="1" applyAlignment="1">
      <alignment horizontal="center" vertical="center"/>
    </xf>
    <xf numFmtId="0" fontId="73" fillId="0" borderId="0" xfId="0" applyFont="1"/>
    <xf numFmtId="0" fontId="74" fillId="0" borderId="0" xfId="12" applyFont="1" applyAlignment="1">
      <alignment vertical="center"/>
    </xf>
    <xf numFmtId="0" fontId="64" fillId="2" borderId="23" xfId="0" applyFont="1" applyFill="1" applyBorder="1" applyAlignment="1" applyProtection="1">
      <alignment horizontal="center" vertical="center" wrapText="1"/>
      <protection locked="0"/>
    </xf>
    <xf numFmtId="0" fontId="69" fillId="0" borderId="0" xfId="12" applyFont="1" applyProtection="1">
      <protection locked="0"/>
    </xf>
    <xf numFmtId="0" fontId="69" fillId="0" borderId="33" xfId="12" applyFont="1" applyBorder="1" applyAlignment="1" applyProtection="1">
      <alignment horizontal="center"/>
      <protection locked="0"/>
    </xf>
    <xf numFmtId="0" fontId="69" fillId="0" borderId="0" xfId="12" applyFont="1" applyAlignment="1" applyProtection="1">
      <alignment horizontal="center"/>
      <protection locked="0"/>
    </xf>
    <xf numFmtId="0" fontId="69" fillId="0" borderId="7" xfId="12" applyFont="1" applyBorder="1" applyAlignment="1" applyProtection="1">
      <alignment horizontal="center"/>
      <protection locked="0"/>
    </xf>
    <xf numFmtId="43" fontId="60" fillId="3" borderId="145" xfId="1" applyFont="1" applyFill="1" applyBorder="1" applyAlignment="1">
      <alignment horizontal="center" vertical="center" wrapText="1"/>
    </xf>
    <xf numFmtId="43" fontId="60" fillId="3" borderId="35" xfId="1" applyFont="1" applyFill="1" applyBorder="1" applyAlignment="1">
      <alignment vertical="center" wrapText="1"/>
    </xf>
    <xf numFmtId="43" fontId="60" fillId="3" borderId="25" xfId="1" applyFont="1" applyFill="1" applyBorder="1" applyAlignment="1">
      <alignment vertical="center" wrapText="1"/>
    </xf>
    <xf numFmtId="0" fontId="59" fillId="0" borderId="32" xfId="0" applyFont="1" applyBorder="1" applyAlignment="1">
      <alignment horizontal="center" vertical="center" wrapText="1"/>
    </xf>
    <xf numFmtId="172" fontId="76" fillId="8" borderId="133" xfId="1" applyNumberFormat="1" applyFont="1" applyFill="1" applyBorder="1" applyAlignment="1">
      <alignment horizontal="right" vertical="center" wrapText="1"/>
    </xf>
    <xf numFmtId="172" fontId="76" fillId="8" borderId="134" xfId="1" applyNumberFormat="1" applyFont="1" applyFill="1" applyBorder="1" applyAlignment="1">
      <alignment horizontal="right" vertical="center" wrapText="1"/>
    </xf>
    <xf numFmtId="0" fontId="66" fillId="8" borderId="135" xfId="0" applyFont="1" applyFill="1" applyBorder="1" applyAlignment="1">
      <alignment horizontal="left" vertical="center" wrapText="1"/>
    </xf>
    <xf numFmtId="14" fontId="56" fillId="0" borderId="136" xfId="1" applyNumberFormat="1" applyFont="1" applyFill="1" applyBorder="1" applyAlignment="1">
      <alignment horizontal="right" vertical="center" wrapText="1"/>
    </xf>
    <xf numFmtId="14" fontId="56" fillId="0" borderId="137" xfId="1" applyNumberFormat="1" applyFont="1" applyFill="1" applyBorder="1" applyAlignment="1">
      <alignment horizontal="right" vertical="center" wrapText="1"/>
    </xf>
    <xf numFmtId="0" fontId="55" fillId="0" borderId="138" xfId="0" applyFont="1" applyBorder="1" applyAlignment="1">
      <alignment horizontal="left" vertical="center"/>
    </xf>
    <xf numFmtId="0" fontId="56" fillId="0" borderId="139" xfId="1" applyNumberFormat="1" applyFont="1" applyFill="1" applyBorder="1" applyAlignment="1">
      <alignment horizontal="right" vertical="center" wrapText="1"/>
    </xf>
    <xf numFmtId="0" fontId="56" fillId="0" borderId="140" xfId="1" applyNumberFormat="1" applyFont="1" applyFill="1" applyBorder="1" applyAlignment="1">
      <alignment horizontal="right" vertical="center" wrapText="1"/>
    </xf>
    <xf numFmtId="14" fontId="56" fillId="0" borderId="142" xfId="1" applyNumberFormat="1" applyFont="1" applyFill="1" applyBorder="1" applyAlignment="1">
      <alignment horizontal="right" vertical="center" wrapText="1"/>
    </xf>
    <xf numFmtId="14" fontId="56" fillId="0" borderId="143" xfId="1" applyNumberFormat="1" applyFont="1" applyFill="1" applyBorder="1" applyAlignment="1">
      <alignment horizontal="right" vertical="center" wrapText="1"/>
    </xf>
    <xf numFmtId="0" fontId="64" fillId="2" borderId="150" xfId="0" applyFont="1" applyFill="1" applyBorder="1" applyAlignment="1">
      <alignment horizontal="center" vertical="center" wrapText="1"/>
    </xf>
    <xf numFmtId="0" fontId="64" fillId="2" borderId="151" xfId="0" applyFont="1" applyFill="1" applyBorder="1" applyAlignment="1">
      <alignment horizontal="center" vertical="center" wrapText="1"/>
    </xf>
    <xf numFmtId="49" fontId="40" fillId="2" borderId="72" xfId="10" applyNumberFormat="1" applyFont="1" applyFill="1" applyBorder="1" applyAlignment="1">
      <alignment horizontal="left" vertical="justify"/>
    </xf>
    <xf numFmtId="49" fontId="41" fillId="2" borderId="72" xfId="10" applyNumberFormat="1" applyFont="1" applyFill="1" applyBorder="1" applyAlignment="1">
      <alignment horizontal="left" vertical="justify"/>
    </xf>
    <xf numFmtId="49" fontId="41" fillId="2" borderId="71" xfId="10" applyNumberFormat="1" applyFont="1" applyFill="1" applyBorder="1" applyAlignment="1">
      <alignment horizontal="left" vertical="justify"/>
    </xf>
    <xf numFmtId="0" fontId="75" fillId="0" borderId="0" xfId="0" applyFont="1" applyAlignment="1">
      <alignment horizontal="center"/>
    </xf>
    <xf numFmtId="0" fontId="56" fillId="9" borderId="158" xfId="0" applyFont="1" applyFill="1" applyBorder="1"/>
    <xf numFmtId="0" fontId="56" fillId="0" borderId="162" xfId="0" applyFont="1" applyFill="1" applyBorder="1"/>
    <xf numFmtId="0" fontId="55" fillId="0" borderId="0" xfId="0" applyFont="1" applyProtection="1"/>
    <xf numFmtId="4" fontId="56" fillId="0" borderId="163" xfId="1" applyNumberFormat="1" applyFont="1" applyFill="1" applyBorder="1" applyAlignment="1">
      <alignment vertical="center"/>
    </xf>
    <xf numFmtId="4" fontId="78" fillId="0" borderId="164" xfId="12" applyNumberFormat="1" applyFont="1" applyFill="1" applyBorder="1" applyAlignment="1" applyProtection="1">
      <alignment vertical="center" wrapText="1"/>
    </xf>
    <xf numFmtId="173" fontId="78" fillId="0" borderId="164" xfId="12" applyNumberFormat="1" applyFont="1" applyFill="1" applyBorder="1" applyAlignment="1" applyProtection="1">
      <alignment vertical="center" wrapText="1"/>
    </xf>
    <xf numFmtId="4" fontId="78" fillId="0" borderId="166" xfId="1" applyNumberFormat="1" applyFont="1" applyFill="1" applyBorder="1" applyAlignment="1" applyProtection="1">
      <alignment vertical="center"/>
    </xf>
    <xf numFmtId="4" fontId="78" fillId="0" borderId="167" xfId="12" applyNumberFormat="1" applyFont="1" applyFill="1" applyBorder="1" applyAlignment="1" applyProtection="1">
      <alignment vertical="center" wrapText="1"/>
    </xf>
    <xf numFmtId="173" fontId="78" fillId="0" borderId="167" xfId="12" applyNumberFormat="1" applyFont="1" applyFill="1" applyBorder="1" applyAlignment="1" applyProtection="1">
      <alignment vertical="center" wrapText="1"/>
    </xf>
    <xf numFmtId="4" fontId="56" fillId="0" borderId="166" xfId="1" applyNumberFormat="1" applyFont="1" applyFill="1" applyBorder="1" applyAlignment="1">
      <alignment vertical="center"/>
    </xf>
    <xf numFmtId="43" fontId="55" fillId="0" borderId="0" xfId="0" applyNumberFormat="1" applyFont="1" applyProtection="1">
      <protection locked="0"/>
    </xf>
    <xf numFmtId="4" fontId="56" fillId="0" borderId="168" xfId="1" applyNumberFormat="1" applyFont="1" applyFill="1" applyBorder="1" applyAlignment="1">
      <alignment vertical="center"/>
    </xf>
    <xf numFmtId="4" fontId="78" fillId="0" borderId="169" xfId="12" applyNumberFormat="1" applyFont="1" applyFill="1" applyBorder="1" applyAlignment="1" applyProtection="1">
      <alignment vertical="center" wrapText="1"/>
    </xf>
    <xf numFmtId="173" fontId="78" fillId="0" borderId="169" xfId="12" applyNumberFormat="1" applyFont="1" applyFill="1" applyBorder="1" applyAlignment="1" applyProtection="1">
      <alignment vertical="center" wrapText="1"/>
    </xf>
    <xf numFmtId="168" fontId="56" fillId="0" borderId="0" xfId="0" applyNumberFormat="1" applyFont="1" applyFill="1" applyBorder="1" applyAlignment="1">
      <alignment horizontal="right" vertical="center"/>
    </xf>
    <xf numFmtId="169" fontId="56" fillId="0" borderId="0" xfId="0" applyNumberFormat="1" applyFont="1" applyFill="1" applyBorder="1" applyAlignment="1">
      <alignment horizontal="right" vertical="center"/>
    </xf>
    <xf numFmtId="0" fontId="59" fillId="9" borderId="32" xfId="0" applyNumberFormat="1" applyFont="1" applyFill="1" applyBorder="1" applyAlignment="1">
      <alignment horizontal="center" vertical="center" wrapText="1"/>
    </xf>
    <xf numFmtId="174" fontId="55" fillId="0" borderId="0" xfId="1" applyNumberFormat="1" applyFont="1" applyAlignment="1">
      <alignment vertical="center"/>
    </xf>
    <xf numFmtId="43" fontId="59" fillId="9" borderId="177" xfId="1" applyNumberFormat="1" applyFont="1" applyFill="1" applyBorder="1" applyAlignment="1">
      <alignment horizontal="right" vertical="center" wrapText="1"/>
    </xf>
    <xf numFmtId="43" fontId="59" fillId="9" borderId="145" xfId="1" applyNumberFormat="1" applyFont="1" applyFill="1" applyBorder="1" applyAlignment="1">
      <alignment horizontal="right" vertical="center" wrapText="1"/>
    </xf>
    <xf numFmtId="43" fontId="59" fillId="9" borderId="35" xfId="1" applyNumberFormat="1" applyFont="1" applyFill="1" applyBorder="1" applyAlignment="1">
      <alignment horizontal="right" vertical="center" wrapText="1"/>
    </xf>
    <xf numFmtId="43" fontId="59" fillId="9" borderId="25" xfId="1" applyNumberFormat="1" applyFont="1" applyFill="1" applyBorder="1" applyAlignment="1">
      <alignment horizontal="right" vertical="center" wrapText="1"/>
    </xf>
    <xf numFmtId="0" fontId="55" fillId="0" borderId="0" xfId="0" applyFont="1" applyFill="1"/>
    <xf numFmtId="0" fontId="56" fillId="0" borderId="150" xfId="1" applyNumberFormat="1" applyFont="1" applyFill="1" applyBorder="1" applyAlignment="1">
      <alignment horizontal="right" vertical="center" wrapText="1"/>
    </xf>
    <xf numFmtId="0" fontId="56" fillId="0" borderId="151" xfId="1" applyNumberFormat="1" applyFont="1" applyFill="1" applyBorder="1" applyAlignment="1">
      <alignment horizontal="right" vertical="center" wrapText="1"/>
    </xf>
    <xf numFmtId="0" fontId="55" fillId="0" borderId="152" xfId="0" applyNumberFormat="1" applyFont="1" applyFill="1" applyBorder="1" applyAlignment="1">
      <alignment horizontal="justify" vertical="center" wrapText="1"/>
    </xf>
    <xf numFmtId="174" fontId="56" fillId="0" borderId="139" xfId="1" applyNumberFormat="1" applyFont="1" applyFill="1" applyBorder="1" applyAlignment="1">
      <alignment horizontal="right" vertical="center" wrapText="1"/>
    </xf>
    <xf numFmtId="174" fontId="56" fillId="0" borderId="140" xfId="1" applyNumberFormat="1" applyFont="1" applyFill="1" applyBorder="1" applyAlignment="1">
      <alignment horizontal="right" vertical="center" wrapText="1"/>
    </xf>
    <xf numFmtId="0" fontId="55" fillId="0" borderId="141" xfId="0" applyNumberFormat="1" applyFont="1" applyFill="1" applyBorder="1" applyAlignment="1">
      <alignment horizontal="justify" vertical="center" wrapText="1"/>
    </xf>
    <xf numFmtId="174" fontId="55" fillId="0" borderId="0" xfId="0" applyNumberFormat="1" applyFont="1"/>
    <xf numFmtId="174" fontId="55" fillId="0" borderId="0" xfId="0" applyNumberFormat="1" applyFont="1" applyAlignment="1">
      <alignment vertical="center"/>
    </xf>
    <xf numFmtId="174" fontId="56" fillId="0" borderId="154" xfId="1" applyNumberFormat="1" applyFont="1" applyFill="1" applyBorder="1" applyAlignment="1">
      <alignment horizontal="right" vertical="center" wrapText="1"/>
    </xf>
    <xf numFmtId="174" fontId="56" fillId="0" borderId="153" xfId="1" applyNumberFormat="1" applyFont="1" applyFill="1" applyBorder="1" applyAlignment="1">
      <alignment horizontal="right" vertical="center" wrapText="1"/>
    </xf>
    <xf numFmtId="0" fontId="55" fillId="0" borderId="155" xfId="0" applyNumberFormat="1" applyFont="1" applyFill="1" applyBorder="1" applyAlignment="1">
      <alignment horizontal="justify" vertical="center" wrapText="1"/>
    </xf>
    <xf numFmtId="0" fontId="64" fillId="2" borderId="106"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63" fillId="2" borderId="33" xfId="0" applyFont="1" applyFill="1" applyBorder="1" applyProtection="1"/>
    <xf numFmtId="0" fontId="63" fillId="2" borderId="0" xfId="0" applyFont="1" applyFill="1" applyBorder="1" applyProtection="1"/>
    <xf numFmtId="0" fontId="63" fillId="2" borderId="7" xfId="0" applyFont="1" applyFill="1" applyBorder="1" applyProtection="1"/>
    <xf numFmtId="0" fontId="64" fillId="2" borderId="32" xfId="0" applyFont="1" applyFill="1" applyBorder="1" applyAlignment="1" applyProtection="1">
      <alignment horizontal="left" vertical="center" wrapText="1"/>
      <protection locked="0"/>
    </xf>
    <xf numFmtId="49" fontId="55" fillId="0" borderId="153" xfId="0" applyNumberFormat="1" applyFont="1" applyBorder="1"/>
    <xf numFmtId="0" fontId="60" fillId="0" borderId="141" xfId="0" applyFont="1" applyBorder="1" applyAlignment="1">
      <alignment horizontal="left" vertical="center"/>
    </xf>
    <xf numFmtId="168" fontId="60" fillId="0" borderId="140" xfId="0" applyNumberFormat="1" applyFont="1" applyBorder="1"/>
    <xf numFmtId="171" fontId="60" fillId="0" borderId="140" xfId="0" applyNumberFormat="1" applyFont="1" applyBorder="1"/>
    <xf numFmtId="171" fontId="60" fillId="0" borderId="153" xfId="1" applyNumberFormat="1" applyFont="1" applyFill="1" applyBorder="1" applyAlignment="1">
      <alignment horizontal="right"/>
    </xf>
    <xf numFmtId="171" fontId="60" fillId="0" borderId="140" xfId="1" applyNumberFormat="1" applyFont="1" applyFill="1" applyBorder="1" applyAlignment="1">
      <alignment horizontal="right"/>
    </xf>
    <xf numFmtId="49" fontId="60" fillId="0" borderId="153" xfId="0" applyNumberFormat="1" applyFont="1" applyBorder="1"/>
    <xf numFmtId="171" fontId="60" fillId="0" borderId="139" xfId="1" applyNumberFormat="1" applyFont="1" applyFill="1" applyBorder="1" applyAlignment="1">
      <alignment horizontal="left" vertical="justify"/>
    </xf>
    <xf numFmtId="0" fontId="60" fillId="0" borderId="0" xfId="0" applyFont="1"/>
    <xf numFmtId="171" fontId="60" fillId="0" borderId="154" xfId="1" applyNumberFormat="1" applyFont="1" applyFill="1" applyBorder="1" applyAlignment="1">
      <alignment horizontal="left" vertical="justify"/>
    </xf>
    <xf numFmtId="171" fontId="60" fillId="0" borderId="139" xfId="1" applyNumberFormat="1" applyFont="1" applyFill="1" applyBorder="1" applyAlignment="1">
      <alignment horizontal="right"/>
    </xf>
    <xf numFmtId="171" fontId="56" fillId="0" borderId="153" xfId="1" applyNumberFormat="1" applyFont="1" applyFill="1" applyBorder="1" applyAlignment="1">
      <alignment horizontal="right"/>
    </xf>
    <xf numFmtId="171" fontId="56" fillId="0" borderId="140" xfId="1" applyNumberFormat="1" applyFont="1" applyFill="1" applyBorder="1" applyAlignment="1">
      <alignment horizontal="right"/>
    </xf>
    <xf numFmtId="0" fontId="10" fillId="0" borderId="27"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9" xfId="0" applyFont="1" applyBorder="1" applyAlignment="1" applyProtection="1">
      <alignment horizontal="center" vertical="center"/>
    </xf>
    <xf numFmtId="0" fontId="11" fillId="2" borderId="18"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xf>
    <xf numFmtId="0" fontId="7" fillId="2" borderId="34" xfId="2" applyFont="1" applyFill="1" applyBorder="1" applyAlignment="1" applyProtection="1">
      <alignment horizontal="center" vertical="center"/>
    </xf>
    <xf numFmtId="0" fontId="7" fillId="2" borderId="0" xfId="2" quotePrefix="1" applyFont="1" applyFill="1" applyBorder="1" applyAlignment="1" applyProtection="1">
      <alignment horizontal="left"/>
      <protection locked="0"/>
    </xf>
    <xf numFmtId="0" fontId="12" fillId="2" borderId="0" xfId="2" applyFont="1" applyFill="1" applyBorder="1" applyAlignment="1" applyProtection="1">
      <alignment horizontal="left"/>
      <protection locked="0"/>
    </xf>
    <xf numFmtId="0" fontId="7" fillId="2" borderId="0" xfId="2" applyFont="1" applyFill="1" applyBorder="1" applyAlignment="1" applyProtection="1">
      <alignment horizontal="center"/>
    </xf>
    <xf numFmtId="0" fontId="10" fillId="0" borderId="30"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21" xfId="0" applyFont="1" applyBorder="1" applyAlignment="1" applyProtection="1">
      <alignment horizontal="center" vertical="center"/>
    </xf>
    <xf numFmtId="0" fontId="11" fillId="0" borderId="11" xfId="4" applyFont="1" applyFill="1" applyBorder="1" applyAlignment="1">
      <alignment horizontal="left" vertical="top" wrapText="1"/>
    </xf>
    <xf numFmtId="0" fontId="11" fillId="0" borderId="36" xfId="4" applyFont="1" applyFill="1" applyBorder="1" applyAlignment="1">
      <alignment horizontal="left" vertical="top" wrapText="1"/>
    </xf>
    <xf numFmtId="0" fontId="11" fillId="3" borderId="11" xfId="4" applyFont="1" applyFill="1" applyBorder="1" applyAlignment="1">
      <alignment horizontal="left" vertical="top" wrapText="1"/>
    </xf>
    <xf numFmtId="0" fontId="11" fillId="3" borderId="36" xfId="4" applyFont="1" applyFill="1" applyBorder="1" applyAlignment="1">
      <alignment horizontal="left" vertical="top" wrapText="1"/>
    </xf>
    <xf numFmtId="0" fontId="15" fillId="2" borderId="0" xfId="4" applyFont="1" applyFill="1" applyBorder="1" applyAlignment="1" applyProtection="1">
      <alignment horizontal="center" vertical="center"/>
    </xf>
    <xf numFmtId="0" fontId="11" fillId="3" borderId="11" xfId="4" applyFont="1" applyFill="1" applyBorder="1" applyAlignment="1">
      <alignment horizontal="left" vertical="center" wrapText="1"/>
    </xf>
    <xf numFmtId="0" fontId="11" fillId="3" borderId="36" xfId="4" applyFont="1" applyFill="1" applyBorder="1" applyAlignment="1">
      <alignment horizontal="left" vertical="center" wrapText="1"/>
    </xf>
    <xf numFmtId="44" fontId="22" fillId="2" borderId="18" xfId="6" applyFont="1" applyFill="1" applyBorder="1" applyAlignment="1" applyProtection="1">
      <alignment horizontal="center" wrapText="1"/>
    </xf>
    <xf numFmtId="44" fontId="22" fillId="2" borderId="17" xfId="6" applyFont="1" applyFill="1" applyBorder="1" applyAlignment="1" applyProtection="1">
      <alignment horizontal="center"/>
    </xf>
    <xf numFmtId="44" fontId="22" fillId="2" borderId="34" xfId="6" applyFont="1" applyFill="1" applyBorder="1" applyAlignment="1" applyProtection="1">
      <alignment horizontal="center"/>
    </xf>
    <xf numFmtId="0" fontId="11" fillId="2" borderId="30" xfId="4" applyFont="1" applyFill="1" applyBorder="1" applyAlignment="1">
      <alignment horizontal="center" vertical="center"/>
    </xf>
    <xf numFmtId="0" fontId="11" fillId="2" borderId="25" xfId="4" applyFont="1" applyFill="1" applyBorder="1" applyAlignment="1">
      <alignment horizontal="center" vertical="center"/>
    </xf>
    <xf numFmtId="0" fontId="11" fillId="2" borderId="27" xfId="4" applyFont="1" applyFill="1" applyBorder="1" applyAlignment="1">
      <alignment horizontal="center" vertical="center"/>
    </xf>
    <xf numFmtId="0" fontId="11" fillId="2" borderId="26" xfId="4" applyFont="1" applyFill="1" applyBorder="1" applyAlignment="1">
      <alignment horizontal="center" vertical="center"/>
    </xf>
    <xf numFmtId="0" fontId="11" fillId="2" borderId="21" xfId="4" applyFont="1" applyFill="1" applyBorder="1" applyAlignment="1">
      <alignment horizontal="center" vertical="center"/>
    </xf>
    <xf numFmtId="0" fontId="11" fillId="2" borderId="35" xfId="4" applyFont="1" applyFill="1" applyBorder="1" applyAlignment="1">
      <alignment horizontal="center" vertical="center"/>
    </xf>
    <xf numFmtId="0" fontId="11" fillId="2" borderId="29" xfId="4" applyFont="1" applyFill="1" applyBorder="1" applyAlignment="1">
      <alignment horizontal="center" vertical="center"/>
    </xf>
    <xf numFmtId="0" fontId="11" fillId="2" borderId="38" xfId="4" applyFont="1" applyFill="1" applyBorder="1" applyAlignment="1">
      <alignment horizontal="center" vertical="center"/>
    </xf>
    <xf numFmtId="0" fontId="11" fillId="3" borderId="11" xfId="4" applyFont="1" applyFill="1" applyBorder="1" applyAlignment="1">
      <alignment horizontal="center" vertical="top" wrapText="1"/>
    </xf>
    <xf numFmtId="0" fontId="11" fillId="3" borderId="36" xfId="4" applyFont="1" applyFill="1" applyBorder="1" applyAlignment="1">
      <alignment horizontal="center" vertical="top" wrapText="1"/>
    </xf>
    <xf numFmtId="0" fontId="11" fillId="2" borderId="18" xfId="7" applyFont="1" applyFill="1" applyBorder="1" applyAlignment="1">
      <alignment horizontal="center" wrapText="1"/>
    </xf>
    <xf numFmtId="0" fontId="11" fillId="2" borderId="17" xfId="7" applyFont="1" applyFill="1" applyBorder="1" applyAlignment="1">
      <alignment horizontal="center"/>
    </xf>
    <xf numFmtId="0" fontId="11" fillId="2" borderId="34" xfId="7" applyFont="1" applyFill="1" applyBorder="1" applyAlignment="1">
      <alignment horizontal="center"/>
    </xf>
    <xf numFmtId="0" fontId="7" fillId="2" borderId="0" xfId="7" applyFill="1" applyAlignment="1">
      <alignment horizontal="center"/>
    </xf>
    <xf numFmtId="0" fontId="11" fillId="2" borderId="0" xfId="0" applyFont="1" applyFill="1" applyAlignment="1">
      <alignment horizontal="center" vertical="center"/>
    </xf>
    <xf numFmtId="0" fontId="7" fillId="2" borderId="0" xfId="8" applyFont="1" applyFill="1" applyBorder="1" applyAlignment="1" applyProtection="1">
      <alignment horizontal="center"/>
    </xf>
    <xf numFmtId="0" fontId="22" fillId="2" borderId="18" xfId="8" applyFont="1" applyFill="1" applyBorder="1" applyAlignment="1" applyProtection="1">
      <alignment horizontal="center" wrapText="1"/>
    </xf>
    <xf numFmtId="0" fontId="22" fillId="2" borderId="17" xfId="8" applyFont="1" applyFill="1" applyBorder="1" applyAlignment="1" applyProtection="1">
      <alignment horizontal="center"/>
    </xf>
    <xf numFmtId="0" fontId="22" fillId="2" borderId="34" xfId="8" applyFont="1" applyFill="1" applyBorder="1" applyAlignment="1" applyProtection="1">
      <alignment horizontal="center"/>
    </xf>
    <xf numFmtId="0" fontId="11" fillId="2" borderId="0" xfId="8" applyFont="1" applyFill="1" applyBorder="1" applyAlignment="1" applyProtection="1">
      <alignment horizontal="center" vertical="center"/>
    </xf>
    <xf numFmtId="0" fontId="26" fillId="3" borderId="7" xfId="9" applyFont="1" applyFill="1" applyBorder="1" applyAlignment="1" applyProtection="1">
      <alignment horizontal="left"/>
    </xf>
    <xf numFmtId="0" fontId="26" fillId="3" borderId="0" xfId="9" applyFont="1" applyFill="1" applyBorder="1" applyAlignment="1" applyProtection="1">
      <alignment horizontal="left"/>
    </xf>
    <xf numFmtId="0" fontId="26" fillId="3" borderId="7" xfId="9" applyFont="1" applyFill="1" applyBorder="1" applyAlignment="1" applyProtection="1">
      <alignment horizontal="center"/>
    </xf>
    <xf numFmtId="0" fontId="26" fillId="3" borderId="0" xfId="9" applyFont="1" applyFill="1" applyBorder="1" applyAlignment="1" applyProtection="1">
      <alignment horizontal="center"/>
    </xf>
    <xf numFmtId="0" fontId="30" fillId="0" borderId="18" xfId="9" applyFont="1" applyBorder="1" applyAlignment="1" applyProtection="1">
      <alignment horizontal="center" wrapText="1"/>
    </xf>
    <xf numFmtId="0" fontId="30" fillId="0" borderId="17" xfId="9" applyFont="1" applyBorder="1" applyAlignment="1" applyProtection="1">
      <alignment horizontal="center"/>
    </xf>
    <xf numFmtId="0" fontId="30" fillId="0" borderId="34" xfId="9" applyFont="1" applyBorder="1" applyAlignment="1" applyProtection="1">
      <alignment horizontal="center"/>
    </xf>
    <xf numFmtId="0" fontId="28" fillId="0" borderId="0" xfId="9" applyFont="1" applyBorder="1" applyAlignment="1" applyProtection="1">
      <alignment horizontal="center"/>
      <protection locked="0"/>
    </xf>
    <xf numFmtId="0" fontId="28" fillId="0" borderId="33" xfId="9" applyFont="1" applyBorder="1" applyAlignment="1" applyProtection="1">
      <alignment horizontal="center"/>
      <protection locked="0"/>
    </xf>
    <xf numFmtId="0" fontId="26" fillId="0" borderId="18" xfId="9" applyFont="1" applyBorder="1" applyAlignment="1" applyProtection="1">
      <alignment horizontal="center" vertical="center" wrapText="1"/>
    </xf>
    <xf numFmtId="0" fontId="26" fillId="0" borderId="34" xfId="9" applyFont="1" applyBorder="1" applyAlignment="1" applyProtection="1">
      <alignment horizontal="center" vertical="center" wrapText="1"/>
    </xf>
    <xf numFmtId="0" fontId="26" fillId="0" borderId="32" xfId="9" applyFont="1" applyBorder="1" applyAlignment="1" applyProtection="1">
      <alignment horizontal="center" vertical="center" wrapText="1"/>
    </xf>
    <xf numFmtId="0" fontId="26" fillId="0" borderId="31" xfId="9" applyFont="1" applyBorder="1" applyAlignment="1" applyProtection="1">
      <alignment horizontal="center" vertical="center" wrapText="1"/>
    </xf>
    <xf numFmtId="0" fontId="26" fillId="0" borderId="30" xfId="9" applyFont="1" applyBorder="1" applyAlignment="1" applyProtection="1">
      <alignment horizontal="center" vertical="center" wrapText="1"/>
    </xf>
    <xf numFmtId="0" fontId="26" fillId="0" borderId="25" xfId="9" applyFont="1" applyBorder="1" applyAlignment="1" applyProtection="1">
      <alignment horizontal="center" vertical="center" wrapText="1"/>
    </xf>
    <xf numFmtId="0" fontId="26" fillId="0" borderId="16" xfId="9" applyFont="1" applyBorder="1" applyAlignment="1" applyProtection="1">
      <alignment horizontal="center" vertical="center" wrapText="1"/>
    </xf>
    <xf numFmtId="0" fontId="26" fillId="0" borderId="22" xfId="9" applyFont="1" applyBorder="1" applyAlignment="1" applyProtection="1">
      <alignment horizontal="center" vertical="center" wrapText="1"/>
    </xf>
    <xf numFmtId="0" fontId="26" fillId="0" borderId="15" xfId="9" applyFont="1" applyBorder="1" applyAlignment="1" applyProtection="1">
      <alignment horizontal="center" vertical="center" wrapText="1"/>
    </xf>
    <xf numFmtId="0" fontId="26" fillId="0" borderId="19" xfId="9" applyFont="1" applyBorder="1" applyAlignment="1" applyProtection="1">
      <alignment horizontal="center" vertical="center" wrapText="1"/>
    </xf>
    <xf numFmtId="0" fontId="26" fillId="0" borderId="7" xfId="9" applyFont="1" applyBorder="1" applyAlignment="1" applyProtection="1">
      <alignment horizontal="center"/>
    </xf>
    <xf numFmtId="0" fontId="26" fillId="0" borderId="36" xfId="9" applyFont="1" applyBorder="1" applyAlignment="1" applyProtection="1">
      <alignment horizontal="center"/>
    </xf>
    <xf numFmtId="0" fontId="33" fillId="0" borderId="0" xfId="8" applyFont="1" applyFill="1" applyBorder="1" applyAlignment="1" applyProtection="1">
      <alignment horizontal="center" vertical="center"/>
    </xf>
    <xf numFmtId="0" fontId="39" fillId="2" borderId="18" xfId="8" applyFont="1" applyFill="1" applyBorder="1" applyAlignment="1" applyProtection="1">
      <alignment horizontal="center"/>
    </xf>
    <xf numFmtId="0" fontId="39" fillId="2" borderId="17" xfId="8" applyFont="1" applyFill="1" applyBorder="1" applyAlignment="1" applyProtection="1">
      <alignment horizontal="center"/>
    </xf>
    <xf numFmtId="0" fontId="39" fillId="2" borderId="34" xfId="8" applyFont="1" applyFill="1" applyBorder="1" applyAlignment="1" applyProtection="1">
      <alignment horizontal="center"/>
    </xf>
    <xf numFmtId="0" fontId="39" fillId="2" borderId="7" xfId="8" applyFont="1" applyFill="1" applyBorder="1" applyAlignment="1" applyProtection="1">
      <alignment horizontal="center"/>
    </xf>
    <xf numFmtId="0" fontId="39" fillId="2" borderId="0" xfId="8" applyFont="1" applyFill="1" applyBorder="1" applyAlignment="1" applyProtection="1">
      <alignment horizontal="center"/>
    </xf>
    <xf numFmtId="0" fontId="39" fillId="2" borderId="33" xfId="8" applyFont="1" applyFill="1" applyBorder="1" applyAlignment="1" applyProtection="1">
      <alignment horizontal="center"/>
    </xf>
    <xf numFmtId="0" fontId="7" fillId="2" borderId="7" xfId="8" applyFont="1" applyFill="1" applyBorder="1" applyAlignment="1" applyProtection="1">
      <alignment horizontal="center"/>
    </xf>
    <xf numFmtId="0" fontId="7" fillId="2" borderId="33" xfId="8" applyFont="1" applyFill="1" applyBorder="1" applyAlignment="1" applyProtection="1">
      <alignment horizontal="center"/>
    </xf>
    <xf numFmtId="0" fontId="11" fillId="0" borderId="7" xfId="8" applyFont="1" applyFill="1" applyBorder="1" applyAlignment="1" applyProtection="1">
      <alignment horizontal="left"/>
      <protection locked="0"/>
    </xf>
    <xf numFmtId="0" fontId="11" fillId="0" borderId="0" xfId="8" applyFont="1" applyFill="1" applyBorder="1" applyAlignment="1" applyProtection="1">
      <alignment horizontal="left"/>
      <protection locked="0"/>
    </xf>
    <xf numFmtId="0" fontId="38" fillId="2" borderId="3" xfId="8" applyFont="1" applyFill="1" applyBorder="1" applyAlignment="1" applyProtection="1">
      <alignment horizontal="center" vertical="center"/>
    </xf>
    <xf numFmtId="0" fontId="22" fillId="0" borderId="18" xfId="8" applyFont="1" applyFill="1" applyBorder="1" applyAlignment="1">
      <alignment horizontal="center" wrapText="1"/>
    </xf>
    <xf numFmtId="0" fontId="22" fillId="0" borderId="17" xfId="8" applyFont="1" applyFill="1" applyBorder="1" applyAlignment="1">
      <alignment horizontal="center"/>
    </xf>
    <xf numFmtId="0" fontId="22" fillId="0" borderId="34" xfId="8" applyFont="1" applyFill="1" applyBorder="1" applyAlignment="1">
      <alignment horizontal="center"/>
    </xf>
    <xf numFmtId="0" fontId="48" fillId="6" borderId="0" xfId="0" applyFont="1" applyFill="1" applyAlignment="1" applyProtection="1">
      <alignment horizontal="left" vertical="center" indent="1"/>
      <protection locked="0"/>
    </xf>
    <xf numFmtId="0" fontId="0" fillId="6" borderId="0" xfId="0" applyFill="1" applyAlignment="1" applyProtection="1">
      <alignment horizontal="left" vertical="center" wrapText="1" indent="1"/>
      <protection locked="0"/>
    </xf>
    <xf numFmtId="0" fontId="47" fillId="6" borderId="0" xfId="0" applyFont="1" applyFill="1" applyAlignment="1" applyProtection="1">
      <alignment horizontal="center" vertical="center"/>
      <protection locked="0"/>
    </xf>
    <xf numFmtId="0" fontId="50" fillId="6" borderId="96" xfId="0" applyFont="1" applyFill="1" applyBorder="1" applyAlignment="1">
      <alignment horizontal="center" vertical="center" wrapText="1"/>
    </xf>
    <xf numFmtId="0" fontId="50" fillId="6" borderId="6"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50" fillId="6" borderId="94" xfId="0" applyFont="1" applyFill="1" applyBorder="1" applyAlignment="1">
      <alignment horizontal="center" vertical="center"/>
    </xf>
    <xf numFmtId="0" fontId="50" fillId="6" borderId="91" xfId="0" applyFont="1" applyFill="1" applyBorder="1" applyAlignment="1">
      <alignment horizontal="center" vertical="center"/>
    </xf>
    <xf numFmtId="0" fontId="50" fillId="6" borderId="95" xfId="0" applyFont="1" applyFill="1" applyBorder="1" applyAlignment="1">
      <alignment horizontal="center" vertical="center"/>
    </xf>
    <xf numFmtId="0" fontId="50" fillId="6" borderId="92" xfId="0" applyFont="1" applyFill="1" applyBorder="1" applyAlignment="1">
      <alignment horizontal="center" vertical="center"/>
    </xf>
    <xf numFmtId="0" fontId="50" fillId="6" borderId="95" xfId="0" applyFont="1" applyFill="1" applyBorder="1" applyAlignment="1">
      <alignment horizontal="center" vertical="center" wrapText="1"/>
    </xf>
    <xf numFmtId="0" fontId="50" fillId="6" borderId="92" xfId="0" applyFont="1" applyFill="1" applyBorder="1" applyAlignment="1">
      <alignment horizontal="center" vertical="center" wrapText="1"/>
    </xf>
    <xf numFmtId="0" fontId="50" fillId="0" borderId="103" xfId="0" applyFont="1" applyBorder="1" applyAlignment="1" applyProtection="1">
      <alignment horizontal="center" vertical="center"/>
      <protection locked="0"/>
    </xf>
    <xf numFmtId="0" fontId="50" fillId="0" borderId="102" xfId="0" applyFont="1" applyBorder="1" applyAlignment="1" applyProtection="1">
      <alignment horizontal="center" vertical="center"/>
      <protection locked="0"/>
    </xf>
    <xf numFmtId="0" fontId="50" fillId="0" borderId="101" xfId="0" applyFont="1" applyBorder="1" applyAlignment="1" applyProtection="1">
      <alignment horizontal="center" vertical="center"/>
      <protection locked="0"/>
    </xf>
    <xf numFmtId="0" fontId="50" fillId="0" borderId="11" xfId="0" applyFont="1" applyBorder="1" applyAlignment="1">
      <alignment horizontal="center" vertical="center"/>
    </xf>
    <xf numFmtId="0" fontId="50" fillId="0" borderId="0" xfId="0" applyFont="1" applyAlignment="1">
      <alignment horizontal="center" vertical="center"/>
    </xf>
    <xf numFmtId="0" fontId="50" fillId="0" borderId="36" xfId="0" applyFont="1" applyBorder="1" applyAlignment="1">
      <alignment horizontal="center" vertical="center"/>
    </xf>
    <xf numFmtId="0" fontId="50" fillId="0" borderId="100" xfId="0" applyFont="1" applyBorder="1" applyAlignment="1">
      <alignment horizontal="center" vertical="center"/>
    </xf>
    <xf numFmtId="0" fontId="50" fillId="0" borderId="0" xfId="0" applyFont="1" applyBorder="1" applyAlignment="1">
      <alignment horizontal="center" vertical="center"/>
    </xf>
    <xf numFmtId="0" fontId="50" fillId="6" borderId="99" xfId="0" applyFont="1" applyFill="1" applyBorder="1" applyAlignment="1">
      <alignment horizontal="left" vertical="center"/>
    </xf>
    <xf numFmtId="0" fontId="50" fillId="6" borderId="84" xfId="0" applyFont="1" applyFill="1" applyBorder="1" applyAlignment="1">
      <alignment horizontal="left" vertical="center"/>
    </xf>
    <xf numFmtId="0" fontId="50" fillId="6" borderId="93" xfId="0" applyFont="1" applyFill="1" applyBorder="1" applyAlignment="1">
      <alignment horizontal="left" vertical="center"/>
    </xf>
    <xf numFmtId="0" fontId="50" fillId="6" borderId="98" xfId="0" applyFont="1" applyFill="1" applyBorder="1" applyAlignment="1">
      <alignment horizontal="center" vertical="center" wrapText="1"/>
    </xf>
    <xf numFmtId="0" fontId="50" fillId="6" borderId="97" xfId="0" applyFont="1" applyFill="1" applyBorder="1" applyAlignment="1">
      <alignment horizontal="center" vertical="center" wrapText="1"/>
    </xf>
    <xf numFmtId="0" fontId="22" fillId="2" borderId="18" xfId="4" applyFont="1" applyFill="1" applyBorder="1" applyAlignment="1">
      <alignment horizontal="center" wrapText="1"/>
    </xf>
    <xf numFmtId="0" fontId="22" fillId="2" borderId="17" xfId="4" applyFont="1" applyFill="1" applyBorder="1" applyAlignment="1">
      <alignment horizontal="center"/>
    </xf>
    <xf numFmtId="0" fontId="22" fillId="2" borderId="34" xfId="4" applyFont="1" applyFill="1" applyBorder="1" applyAlignment="1">
      <alignment horizontal="center"/>
    </xf>
    <xf numFmtId="0" fontId="7" fillId="2" borderId="0" xfId="4" applyFont="1" applyFill="1" applyBorder="1" applyAlignment="1" applyProtection="1">
      <alignment horizontal="center"/>
    </xf>
    <xf numFmtId="0" fontId="22" fillId="2" borderId="18" xfId="11" applyFont="1" applyFill="1" applyBorder="1" applyAlignment="1">
      <alignment horizontal="center" wrapText="1"/>
    </xf>
    <xf numFmtId="0" fontId="22" fillId="2" borderId="17" xfId="11" applyFont="1" applyFill="1" applyBorder="1" applyAlignment="1">
      <alignment horizontal="center" wrapText="1"/>
    </xf>
    <xf numFmtId="0" fontId="22" fillId="2" borderId="17" xfId="11" applyFont="1" applyFill="1" applyBorder="1" applyAlignment="1">
      <alignment horizontal="center"/>
    </xf>
    <xf numFmtId="0" fontId="22" fillId="2" borderId="34" xfId="11" applyFont="1" applyFill="1" applyBorder="1" applyAlignment="1">
      <alignment horizontal="center"/>
    </xf>
    <xf numFmtId="0" fontId="7" fillId="2" borderId="0" xfId="11" applyFill="1" applyAlignment="1">
      <alignment horizontal="center"/>
    </xf>
    <xf numFmtId="0" fontId="4" fillId="2" borderId="4" xfId="11" applyFont="1" applyFill="1" applyBorder="1" applyAlignment="1">
      <alignment horizontal="center" vertical="center"/>
    </xf>
    <xf numFmtId="0" fontId="4" fillId="2" borderId="3" xfId="11" applyFont="1" applyFill="1" applyBorder="1" applyAlignment="1">
      <alignment horizontal="center" vertical="center"/>
    </xf>
    <xf numFmtId="0" fontId="4" fillId="2" borderId="108" xfId="11" applyFont="1" applyFill="1" applyBorder="1" applyAlignment="1">
      <alignment horizontal="center" vertical="center"/>
    </xf>
    <xf numFmtId="0" fontId="4" fillId="2" borderId="106" xfId="11" applyFont="1" applyFill="1" applyBorder="1" applyAlignment="1">
      <alignment horizontal="center" vertical="center"/>
    </xf>
    <xf numFmtId="0" fontId="4" fillId="2" borderId="105" xfId="11" applyFont="1" applyFill="1" applyBorder="1" applyAlignment="1">
      <alignment horizontal="center" vertical="center"/>
    </xf>
    <xf numFmtId="0" fontId="53" fillId="0" borderId="18" xfId="0" applyFont="1" applyBorder="1" applyAlignment="1">
      <alignment horizontal="center" vertical="center" wrapText="1"/>
    </xf>
    <xf numFmtId="0" fontId="53" fillId="0" borderId="34" xfId="0" applyFont="1" applyBorder="1" applyAlignment="1">
      <alignment horizontal="center" vertical="center" wrapText="1"/>
    </xf>
    <xf numFmtId="0" fontId="35" fillId="5" borderId="121" xfId="0" applyFont="1" applyFill="1" applyBorder="1" applyAlignment="1">
      <alignment horizontal="left" vertical="center" wrapText="1"/>
    </xf>
    <xf numFmtId="0" fontId="35" fillId="5" borderId="120" xfId="0" applyFont="1" applyFill="1" applyBorder="1" applyAlignment="1">
      <alignment horizontal="left" vertical="center" wrapText="1"/>
    </xf>
    <xf numFmtId="0" fontId="35" fillId="0" borderId="121" xfId="0" applyFont="1" applyBorder="1" applyAlignment="1">
      <alignment horizontal="left" vertical="center" wrapText="1"/>
    </xf>
    <xf numFmtId="0" fontId="35" fillId="0" borderId="120" xfId="0" applyFont="1" applyBorder="1" applyAlignment="1">
      <alignment horizontal="left" vertical="center" wrapText="1"/>
    </xf>
    <xf numFmtId="0" fontId="35" fillId="0" borderId="121" xfId="0" applyFont="1" applyBorder="1" applyAlignment="1">
      <alignment horizontal="left" vertical="center"/>
    </xf>
    <xf numFmtId="0" fontId="35" fillId="0" borderId="120" xfId="0" applyFont="1" applyBorder="1" applyAlignment="1">
      <alignment horizontal="left" vertical="center"/>
    </xf>
    <xf numFmtId="0" fontId="10" fillId="0" borderId="0" xfId="0" applyFont="1" applyAlignment="1">
      <alignment horizontal="center"/>
    </xf>
    <xf numFmtId="0" fontId="35" fillId="0" borderId="118" xfId="0" applyFont="1" applyBorder="1" applyAlignment="1">
      <alignment horizontal="left" vertical="center"/>
    </xf>
    <xf numFmtId="0" fontId="35" fillId="0" borderId="117" xfId="0" applyFont="1" applyBorder="1" applyAlignment="1">
      <alignment horizontal="left" vertical="center"/>
    </xf>
    <xf numFmtId="0" fontId="54" fillId="0" borderId="112" xfId="0" applyFont="1" applyBorder="1" applyAlignment="1">
      <alignment horizontal="center" vertical="center" wrapText="1"/>
    </xf>
    <xf numFmtId="0" fontId="54" fillId="0" borderId="111"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5" fillId="2" borderId="32" xfId="0" applyFont="1" applyFill="1" applyBorder="1" applyAlignment="1" applyProtection="1">
      <alignment horizontal="left" vertical="center" wrapText="1"/>
      <protection locked="0"/>
    </xf>
    <xf numFmtId="0" fontId="15" fillId="2" borderId="23" xfId="0" applyFont="1" applyFill="1" applyBorder="1" applyAlignment="1" applyProtection="1">
      <alignment horizontal="left" vertical="center" wrapText="1"/>
      <protection locked="0"/>
    </xf>
    <xf numFmtId="0" fontId="15" fillId="2" borderId="23"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32" xfId="0" applyFont="1" applyFill="1" applyBorder="1" applyAlignment="1">
      <alignment horizontal="center" vertical="center" wrapText="1"/>
    </xf>
    <xf numFmtId="0" fontId="4" fillId="2" borderId="13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2" xfId="0" applyFont="1" applyFill="1" applyBorder="1" applyAlignment="1">
      <alignment horizontal="center" vertical="center" wrapText="1"/>
    </xf>
    <xf numFmtId="3" fontId="4" fillId="2" borderId="15" xfId="0" applyNumberFormat="1" applyFont="1" applyFill="1" applyBorder="1" applyAlignment="1">
      <alignment horizontal="center" vertical="center" wrapText="1"/>
    </xf>
    <xf numFmtId="3" fontId="4" fillId="2" borderId="19" xfId="0" applyNumberFormat="1" applyFont="1" applyFill="1" applyBorder="1" applyAlignment="1">
      <alignment horizontal="center" vertical="center" wrapText="1"/>
    </xf>
    <xf numFmtId="43" fontId="56" fillId="7" borderId="134" xfId="1" applyFont="1" applyFill="1" applyBorder="1" applyAlignment="1">
      <alignment horizontal="center" vertical="center" wrapText="1"/>
    </xf>
    <xf numFmtId="0" fontId="61" fillId="2" borderId="30" xfId="0" applyFont="1" applyFill="1" applyBorder="1" applyAlignment="1">
      <alignment horizontal="center" vertical="center" wrapText="1"/>
    </xf>
    <xf numFmtId="0" fontId="61" fillId="2" borderId="25" xfId="0" applyFont="1" applyFill="1" applyBorder="1" applyAlignment="1">
      <alignment horizontal="center" vertical="center" wrapText="1"/>
    </xf>
    <xf numFmtId="3" fontId="61" fillId="2" borderId="128" xfId="0" applyNumberFormat="1" applyFont="1" applyFill="1" applyBorder="1" applyAlignment="1">
      <alignment horizontal="center" vertical="center" wrapText="1"/>
    </xf>
    <xf numFmtId="3" fontId="61" fillId="2" borderId="145" xfId="0" applyNumberFormat="1" applyFont="1" applyFill="1" applyBorder="1" applyAlignment="1">
      <alignment horizontal="center" vertical="center" wrapText="1"/>
    </xf>
    <xf numFmtId="0" fontId="61" fillId="2" borderId="18" xfId="0" applyFont="1" applyFill="1" applyBorder="1" applyAlignment="1">
      <alignment horizontal="center" vertical="center" wrapText="1"/>
    </xf>
    <xf numFmtId="0" fontId="61" fillId="2" borderId="17" xfId="0" applyFont="1" applyFill="1" applyBorder="1" applyAlignment="1">
      <alignment horizontal="center" vertical="center" wrapText="1"/>
    </xf>
    <xf numFmtId="0" fontId="61" fillId="2" borderId="34" xfId="0" applyFont="1" applyFill="1" applyBorder="1" applyAlignment="1">
      <alignment horizontal="center" vertical="center" wrapText="1"/>
    </xf>
    <xf numFmtId="0" fontId="64" fillId="2" borderId="23" xfId="0" applyFont="1" applyFill="1" applyBorder="1" applyAlignment="1" applyProtection="1">
      <alignment horizontal="right" vertical="center" wrapText="1"/>
      <protection locked="0"/>
    </xf>
    <xf numFmtId="0" fontId="64" fillId="2" borderId="31" xfId="0" applyFont="1" applyFill="1" applyBorder="1" applyAlignment="1" applyProtection="1">
      <alignment horizontal="right" vertical="center" wrapText="1"/>
      <protection locked="0"/>
    </xf>
    <xf numFmtId="0" fontId="61" fillId="2" borderId="132" xfId="0" applyFont="1" applyFill="1" applyBorder="1" applyAlignment="1">
      <alignment horizontal="center" vertical="center" wrapText="1"/>
    </xf>
    <xf numFmtId="0" fontId="61" fillId="2" borderId="147" xfId="0" applyFont="1" applyFill="1" applyBorder="1" applyAlignment="1">
      <alignment horizontal="center" vertical="center" wrapText="1"/>
    </xf>
    <xf numFmtId="0" fontId="61" fillId="2" borderId="131" xfId="0" applyFont="1" applyFill="1" applyBorder="1" applyAlignment="1">
      <alignment horizontal="center" vertical="center" wrapText="1"/>
    </xf>
    <xf numFmtId="0" fontId="61" fillId="2" borderId="29" xfId="0" applyFont="1" applyFill="1" applyBorder="1" applyAlignment="1">
      <alignment horizontal="center" vertical="center" wrapText="1"/>
    </xf>
    <xf numFmtId="0" fontId="61" fillId="2" borderId="146" xfId="0" applyFont="1" applyFill="1" applyBorder="1" applyAlignment="1">
      <alignment horizontal="center" vertical="center" wrapText="1"/>
    </xf>
    <xf numFmtId="0" fontId="61" fillId="2" borderId="28" xfId="0" applyFont="1" applyFill="1" applyBorder="1" applyAlignment="1">
      <alignment horizontal="center" vertical="center" wrapText="1"/>
    </xf>
    <xf numFmtId="0" fontId="61" fillId="2" borderId="16" xfId="0" applyFont="1" applyFill="1" applyBorder="1" applyAlignment="1">
      <alignment horizontal="center" vertical="center" wrapText="1"/>
    </xf>
    <xf numFmtId="0" fontId="61" fillId="2" borderId="22" xfId="0" applyFont="1" applyFill="1" applyBorder="1" applyAlignment="1">
      <alignment horizontal="center" vertical="center" wrapText="1"/>
    </xf>
    <xf numFmtId="3" fontId="61" fillId="2" borderId="15" xfId="0" applyNumberFormat="1" applyFont="1" applyFill="1" applyBorder="1" applyAlignment="1">
      <alignment horizontal="center" vertical="center" wrapText="1"/>
    </xf>
    <xf numFmtId="3" fontId="61" fillId="2" borderId="19" xfId="0" applyNumberFormat="1" applyFont="1" applyFill="1" applyBorder="1" applyAlignment="1">
      <alignment horizontal="center" vertical="center" wrapText="1"/>
    </xf>
    <xf numFmtId="44" fontId="22" fillId="2" borderId="18" xfId="6" applyFont="1" applyFill="1" applyBorder="1" applyAlignment="1">
      <alignment horizontal="center" wrapText="1"/>
    </xf>
    <xf numFmtId="44" fontId="22" fillId="2" borderId="17" xfId="6" applyFont="1" applyFill="1" applyBorder="1" applyAlignment="1">
      <alignment horizontal="center" wrapText="1"/>
    </xf>
    <xf numFmtId="44" fontId="22" fillId="2" borderId="34" xfId="6" applyFont="1" applyFill="1" applyBorder="1" applyAlignment="1">
      <alignment horizontal="center" wrapText="1"/>
    </xf>
    <xf numFmtId="0" fontId="11" fillId="2" borderId="149" xfId="0" applyFont="1" applyFill="1" applyBorder="1" applyAlignment="1">
      <alignment horizontal="center" vertical="center" wrapText="1"/>
    </xf>
    <xf numFmtId="0" fontId="11" fillId="2" borderId="109"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36" fillId="0" borderId="0" xfId="0" applyFont="1" applyAlignment="1">
      <alignment horizontal="center"/>
    </xf>
    <xf numFmtId="0" fontId="11" fillId="2" borderId="3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2" xfId="0" applyFont="1" applyFill="1" applyBorder="1" applyAlignment="1">
      <alignment horizontal="center" vertical="center" wrapText="1"/>
    </xf>
    <xf numFmtId="171" fontId="66" fillId="0" borderId="0" xfId="1" applyNumberFormat="1" applyFont="1" applyFill="1" applyBorder="1" applyAlignment="1">
      <alignment horizontal="justify" vertical="center" wrapText="1"/>
    </xf>
    <xf numFmtId="0" fontId="71" fillId="0" borderId="18" xfId="9" applyFont="1" applyBorder="1" applyAlignment="1">
      <alignment horizontal="center" wrapText="1"/>
    </xf>
    <xf numFmtId="0" fontId="71" fillId="0" borderId="17" xfId="9" applyFont="1" applyBorder="1" applyAlignment="1">
      <alignment horizontal="center" wrapText="1"/>
    </xf>
    <xf numFmtId="0" fontId="71" fillId="0" borderId="34" xfId="9" applyFont="1" applyBorder="1" applyAlignment="1">
      <alignment horizontal="center" wrapText="1"/>
    </xf>
    <xf numFmtId="0" fontId="70" fillId="0" borderId="7" xfId="9" applyFont="1" applyBorder="1" applyAlignment="1" applyProtection="1">
      <alignment horizontal="center"/>
      <protection locked="0"/>
    </xf>
    <xf numFmtId="0" fontId="70" fillId="0" borderId="0" xfId="9" applyFont="1" applyAlignment="1" applyProtection="1">
      <alignment horizontal="center"/>
      <protection locked="0"/>
    </xf>
    <xf numFmtId="0" fontId="70" fillId="0" borderId="33" xfId="9" applyFont="1" applyBorder="1" applyAlignment="1" applyProtection="1">
      <alignment horizontal="center"/>
      <protection locked="0"/>
    </xf>
    <xf numFmtId="0" fontId="69" fillId="2" borderId="23" xfId="0" applyFont="1" applyFill="1" applyBorder="1" applyAlignment="1" applyProtection="1">
      <alignment horizontal="center" wrapText="1"/>
      <protection locked="0"/>
    </xf>
    <xf numFmtId="0" fontId="69" fillId="2" borderId="31" xfId="0" applyFont="1" applyFill="1" applyBorder="1" applyAlignment="1" applyProtection="1">
      <alignment horizontal="center" wrapText="1"/>
      <protection locked="0"/>
    </xf>
    <xf numFmtId="0" fontId="69" fillId="0" borderId="30" xfId="12" applyFont="1" applyBorder="1" applyAlignment="1" applyProtection="1">
      <alignment horizontal="center" vertical="center" wrapText="1"/>
      <protection locked="0"/>
    </xf>
    <xf numFmtId="0" fontId="69" fillId="0" borderId="16" xfId="12" applyFont="1" applyBorder="1" applyAlignment="1" applyProtection="1">
      <alignment horizontal="center" vertical="center"/>
      <protection locked="0"/>
    </xf>
    <xf numFmtId="0" fontId="69" fillId="0" borderId="15" xfId="12" applyFont="1" applyBorder="1" applyAlignment="1" applyProtection="1">
      <alignment horizontal="center" vertical="center"/>
      <protection locked="0"/>
    </xf>
    <xf numFmtId="0" fontId="64" fillId="2" borderId="32" xfId="0" applyFont="1" applyFill="1" applyBorder="1" applyAlignment="1" applyProtection="1">
      <alignment horizontal="center" vertical="center" wrapText="1"/>
      <protection locked="0"/>
    </xf>
    <xf numFmtId="0" fontId="64" fillId="2" borderId="23" xfId="0" applyFont="1" applyFill="1" applyBorder="1" applyAlignment="1" applyProtection="1">
      <alignment horizontal="center" vertical="center" wrapText="1"/>
      <protection locked="0"/>
    </xf>
    <xf numFmtId="0" fontId="64" fillId="2" borderId="31" xfId="0" applyFont="1" applyFill="1" applyBorder="1" applyAlignment="1" applyProtection="1">
      <alignment horizontal="center" vertical="center" wrapText="1"/>
      <protection locked="0"/>
    </xf>
    <xf numFmtId="0" fontId="75" fillId="0" borderId="0" xfId="0" applyFont="1" applyAlignment="1">
      <alignment horizontal="center"/>
    </xf>
    <xf numFmtId="0" fontId="61" fillId="2" borderId="144" xfId="0" applyFont="1" applyFill="1" applyBorder="1" applyAlignment="1">
      <alignment horizontal="center" vertical="center" wrapText="1"/>
    </xf>
    <xf numFmtId="0" fontId="61" fillId="2" borderId="141" xfId="0" applyFont="1" applyFill="1" applyBorder="1" applyAlignment="1">
      <alignment horizontal="center" vertical="center" wrapText="1"/>
    </xf>
    <xf numFmtId="0" fontId="61" fillId="2" borderId="152" xfId="0" applyFont="1" applyFill="1" applyBorder="1" applyAlignment="1">
      <alignment horizontal="center" vertical="center" wrapText="1"/>
    </xf>
    <xf numFmtId="0" fontId="69" fillId="2" borderId="143" xfId="0" applyFont="1" applyFill="1" applyBorder="1" applyAlignment="1">
      <alignment horizontal="center" vertical="center" wrapText="1"/>
    </xf>
    <xf numFmtId="0" fontId="69" fillId="2" borderId="142" xfId="0" applyFont="1" applyFill="1" applyBorder="1" applyAlignment="1">
      <alignment horizontal="center" vertical="center" wrapText="1"/>
    </xf>
    <xf numFmtId="0" fontId="69" fillId="8" borderId="140" xfId="0" applyFont="1" applyFill="1" applyBorder="1" applyAlignment="1">
      <alignment horizontal="center" vertical="center" wrapText="1"/>
    </xf>
    <xf numFmtId="0" fontId="69" fillId="8" borderId="139" xfId="0" applyFont="1" applyFill="1" applyBorder="1" applyAlignment="1">
      <alignment horizontal="center" vertical="center" wrapText="1"/>
    </xf>
    <xf numFmtId="43" fontId="59" fillId="9" borderId="176" xfId="1" applyNumberFormat="1" applyFont="1" applyFill="1" applyBorder="1" applyAlignment="1">
      <alignment horizontal="right" vertical="center" wrapText="1"/>
    </xf>
    <xf numFmtId="43" fontId="59" fillId="9" borderId="175" xfId="1" applyNumberFormat="1" applyFont="1" applyFill="1" applyBorder="1" applyAlignment="1">
      <alignment horizontal="right" vertical="center" wrapText="1"/>
    </xf>
    <xf numFmtId="43" fontId="59" fillId="9" borderId="174" xfId="1" applyNumberFormat="1" applyFont="1" applyFill="1" applyBorder="1" applyAlignment="1">
      <alignment horizontal="right" vertical="center" wrapText="1"/>
    </xf>
    <xf numFmtId="0" fontId="61" fillId="2" borderId="180" xfId="0" applyFont="1" applyFill="1" applyBorder="1" applyAlignment="1" applyProtection="1">
      <alignment horizontal="center" vertical="center" wrapText="1"/>
    </xf>
    <xf numFmtId="0" fontId="61" fillId="2" borderId="179" xfId="0" applyFont="1" applyFill="1" applyBorder="1" applyAlignment="1" applyProtection="1">
      <alignment horizontal="center" vertical="center" wrapText="1"/>
    </xf>
    <xf numFmtId="0" fontId="61" fillId="2" borderId="178" xfId="0" applyFont="1" applyFill="1" applyBorder="1" applyAlignment="1" applyProtection="1">
      <alignment horizontal="center" vertical="center" wrapText="1"/>
    </xf>
    <xf numFmtId="0" fontId="69" fillId="2" borderId="180" xfId="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0" fontId="61" fillId="2" borderId="32" xfId="0" applyFont="1" applyFill="1" applyBorder="1" applyAlignment="1" applyProtection="1">
      <alignment horizontal="center" vertical="center" wrapText="1"/>
    </xf>
    <xf numFmtId="0" fontId="69" fillId="2" borderId="176" xfId="0" applyFont="1" applyFill="1" applyBorder="1" applyAlignment="1" applyProtection="1">
      <alignment horizontal="center" vertical="center" wrapText="1"/>
    </xf>
    <xf numFmtId="0" fontId="69" fillId="2" borderId="175" xfId="0" applyFont="1" applyFill="1" applyBorder="1" applyAlignment="1" applyProtection="1">
      <alignment horizontal="center" vertical="center" wrapText="1"/>
    </xf>
    <xf numFmtId="0" fontId="69" fillId="2" borderId="174" xfId="0" applyFont="1" applyFill="1" applyBorder="1" applyAlignment="1" applyProtection="1">
      <alignment horizontal="center" vertical="center" wrapText="1"/>
    </xf>
    <xf numFmtId="0" fontId="69" fillId="8" borderId="180" xfId="0" applyFont="1" applyFill="1" applyBorder="1" applyAlignment="1" applyProtection="1">
      <alignment horizontal="center" vertical="center" wrapText="1"/>
    </xf>
    <xf numFmtId="0" fontId="69" fillId="8" borderId="179" xfId="0" applyFont="1" applyFill="1" applyBorder="1" applyAlignment="1" applyProtection="1">
      <alignment horizontal="center" vertical="center" wrapText="1"/>
    </xf>
    <xf numFmtId="0" fontId="69" fillId="8" borderId="178" xfId="0" applyFont="1" applyFill="1" applyBorder="1" applyAlignment="1" applyProtection="1">
      <alignment horizontal="center" vertical="center" wrapText="1"/>
    </xf>
    <xf numFmtId="0" fontId="69" fillId="8" borderId="32" xfId="0" applyFont="1" applyFill="1" applyBorder="1" applyAlignment="1" applyProtection="1">
      <alignment horizontal="center" vertical="center" wrapText="1"/>
    </xf>
    <xf numFmtId="0" fontId="69" fillId="8" borderId="23" xfId="0" applyFont="1" applyFill="1" applyBorder="1" applyAlignment="1" applyProtection="1">
      <alignment horizontal="center" vertical="center" wrapText="1"/>
    </xf>
    <xf numFmtId="0" fontId="69" fillId="8" borderId="31" xfId="0" applyFont="1" applyFill="1" applyBorder="1" applyAlignment="1" applyProtection="1">
      <alignment horizontal="center" vertical="center" wrapText="1"/>
    </xf>
    <xf numFmtId="173" fontId="78" fillId="0" borderId="165" xfId="12" applyNumberFormat="1" applyFont="1" applyFill="1" applyBorder="1" applyAlignment="1" applyProtection="1">
      <alignment horizontal="left" vertical="center" wrapText="1"/>
    </xf>
    <xf numFmtId="173" fontId="78" fillId="0" borderId="167" xfId="12" applyNumberFormat="1" applyFont="1" applyFill="1" applyBorder="1" applyAlignment="1" applyProtection="1">
      <alignment horizontal="left" vertical="center" wrapText="1"/>
    </xf>
    <xf numFmtId="173" fontId="78" fillId="0" borderId="166" xfId="12" applyNumberFormat="1" applyFont="1" applyFill="1" applyBorder="1" applyAlignment="1" applyProtection="1">
      <alignment horizontal="left" vertical="center" wrapText="1"/>
    </xf>
    <xf numFmtId="173" fontId="78" fillId="0" borderId="164" xfId="12" applyNumberFormat="1" applyFont="1" applyFill="1" applyBorder="1" applyAlignment="1" applyProtection="1">
      <alignment horizontal="left" vertical="center" wrapText="1"/>
    </xf>
    <xf numFmtId="173" fontId="78" fillId="0" borderId="163" xfId="12" applyNumberFormat="1" applyFont="1" applyFill="1" applyBorder="1" applyAlignment="1" applyProtection="1">
      <alignment horizontal="left" vertical="center" wrapText="1"/>
    </xf>
    <xf numFmtId="0" fontId="77" fillId="9" borderId="161" xfId="0" applyFont="1" applyFill="1" applyBorder="1" applyAlignment="1">
      <alignment horizontal="center" vertical="center"/>
    </xf>
    <xf numFmtId="0" fontId="77" fillId="9" borderId="160" xfId="0" applyFont="1" applyFill="1" applyBorder="1" applyAlignment="1">
      <alignment horizontal="center" vertical="center"/>
    </xf>
    <xf numFmtId="0" fontId="77" fillId="9" borderId="159" xfId="0" applyFont="1" applyFill="1" applyBorder="1" applyAlignment="1">
      <alignment horizontal="center" vertical="center"/>
    </xf>
    <xf numFmtId="4" fontId="76" fillId="9" borderId="157" xfId="0" applyNumberFormat="1" applyFont="1" applyFill="1" applyBorder="1" applyAlignment="1">
      <alignment horizontal="right" vertical="center"/>
    </xf>
    <xf numFmtId="4" fontId="76" fillId="9" borderId="156" xfId="0" applyNumberFormat="1" applyFont="1" applyFill="1" applyBorder="1" applyAlignment="1">
      <alignment horizontal="right" vertical="center"/>
    </xf>
    <xf numFmtId="0" fontId="76" fillId="0" borderId="173" xfId="0" applyFont="1" applyFill="1" applyBorder="1" applyAlignment="1">
      <alignment horizontal="center" vertical="center" wrapText="1"/>
    </xf>
    <xf numFmtId="0" fontId="76" fillId="0" borderId="172" xfId="0" applyFont="1" applyFill="1" applyBorder="1" applyAlignment="1">
      <alignment horizontal="center" vertical="center" wrapText="1"/>
    </xf>
    <xf numFmtId="0" fontId="76" fillId="0" borderId="172" xfId="13" applyFont="1" applyFill="1" applyBorder="1" applyAlignment="1">
      <alignment horizontal="center" vertical="center" wrapText="1"/>
    </xf>
    <xf numFmtId="0" fontId="76" fillId="0" borderId="171" xfId="13" applyFont="1" applyFill="1" applyBorder="1" applyAlignment="1">
      <alignment horizontal="center" vertical="center" wrapText="1"/>
    </xf>
    <xf numFmtId="173" fontId="78" fillId="0" borderId="170" xfId="12" applyNumberFormat="1" applyFont="1" applyFill="1" applyBorder="1" applyAlignment="1" applyProtection="1">
      <alignment horizontal="left" vertical="center" wrapText="1"/>
    </xf>
    <xf numFmtId="173" fontId="78" fillId="0" borderId="169" xfId="12" applyNumberFormat="1" applyFont="1" applyFill="1" applyBorder="1" applyAlignment="1" applyProtection="1">
      <alignment horizontal="left" vertical="center" wrapText="1"/>
    </xf>
    <xf numFmtId="173" fontId="78" fillId="0" borderId="168" xfId="12" applyNumberFormat="1" applyFont="1" applyFill="1" applyBorder="1" applyAlignment="1" applyProtection="1">
      <alignment horizontal="left" vertical="center" wrapText="1"/>
    </xf>
  </cellXfs>
  <cellStyles count="192">
    <cellStyle name="=C:\WINNT\SYSTEM32\COMMAND.COM" xfId="14"/>
    <cellStyle name="Euro" xfId="15"/>
    <cellStyle name="Euro 2" xfId="16"/>
    <cellStyle name="Millares" xfId="1" builtinId="3"/>
    <cellStyle name="Millares 10" xfId="17"/>
    <cellStyle name="Millares 2" xfId="18"/>
    <cellStyle name="Millares 2 2" xfId="19"/>
    <cellStyle name="Millares 2 2 2" xfId="20"/>
    <cellStyle name="Millares 2 3" xfId="21"/>
    <cellStyle name="Millares 2 4" xfId="22"/>
    <cellStyle name="Millares 2 5" xfId="23"/>
    <cellStyle name="Millares 2 7" xfId="24"/>
    <cellStyle name="Millares 3" xfId="25"/>
    <cellStyle name="Millares 3 10" xfId="26"/>
    <cellStyle name="Millares 3 2" xfId="27"/>
    <cellStyle name="Millares 3 2 2" xfId="28"/>
    <cellStyle name="Millares 3 3" xfId="29"/>
    <cellStyle name="Millares 3 4" xfId="30"/>
    <cellStyle name="Millares 3 4 2" xfId="31"/>
    <cellStyle name="Millares 4" xfId="5"/>
    <cellStyle name="Millares 5" xfId="32"/>
    <cellStyle name="Millares 5 2" xfId="33"/>
    <cellStyle name="Millares 6" xfId="34"/>
    <cellStyle name="Millares 7" xfId="35"/>
    <cellStyle name="Millares 8" xfId="36"/>
    <cellStyle name="Millares 9" xfId="37"/>
    <cellStyle name="Moneda 2" xfId="6"/>
    <cellStyle name="Moneda 3" xfId="38"/>
    <cellStyle name="Moneda 4" xfId="39"/>
    <cellStyle name="Moneda 5" xfId="40"/>
    <cellStyle name="Moneda 6" xfId="41"/>
    <cellStyle name="Moneda 7" xfId="42"/>
    <cellStyle name="Normal" xfId="0" builtinId="0"/>
    <cellStyle name="Normal 1" xfId="43"/>
    <cellStyle name="Normal 10" xfId="44"/>
    <cellStyle name="Normal 10 10 2" xfId="7"/>
    <cellStyle name="Normal 10 2" xfId="45"/>
    <cellStyle name="Normal 11" xfId="46"/>
    <cellStyle name="Normal 11 10" xfId="47"/>
    <cellStyle name="Normal 11 10 2" xfId="48"/>
    <cellStyle name="Normal 11 2 2" xfId="49"/>
    <cellStyle name="Normal 11_FOMATO INVENTARIOS ENTREGA-RECEPCION 2009" xfId="50"/>
    <cellStyle name="Normal 12" xfId="2"/>
    <cellStyle name="Normal 12 4" xfId="51"/>
    <cellStyle name="Normal 13" xfId="3"/>
    <cellStyle name="Normal 13 10" xfId="52"/>
    <cellStyle name="Normal 13 2" xfId="53"/>
    <cellStyle name="Normal 13 3" xfId="54"/>
    <cellStyle name="Normal 14" xfId="4"/>
    <cellStyle name="Normal 14 2" xfId="11"/>
    <cellStyle name="Normal 15" xfId="55"/>
    <cellStyle name="Normal 16" xfId="56"/>
    <cellStyle name="Normal 16 2" xfId="57"/>
    <cellStyle name="Normal 16 3" xfId="58"/>
    <cellStyle name="Normal 17" xfId="59"/>
    <cellStyle name="Normal 18" xfId="60"/>
    <cellStyle name="Normal 19" xfId="61"/>
    <cellStyle name="Normal 19 2" xfId="62"/>
    <cellStyle name="Normal 19 3" xfId="63"/>
    <cellStyle name="Normal 19 3 3" xfId="64"/>
    <cellStyle name="Normal 2" xfId="65"/>
    <cellStyle name="Normal 2 10" xfId="12"/>
    <cellStyle name="Normal 2 11" xfId="66"/>
    <cellStyle name="Normal 2 12" xfId="67"/>
    <cellStyle name="Normal 2 13" xfId="68"/>
    <cellStyle name="Normal 2 14" xfId="69"/>
    <cellStyle name="Normal 2 2" xfId="70"/>
    <cellStyle name="Normal 2 2 2" xfId="71"/>
    <cellStyle name="Normal 2 2 3" xfId="72"/>
    <cellStyle name="Normal 2 23 2" xfId="73"/>
    <cellStyle name="Normal 2 27" xfId="74"/>
    <cellStyle name="Normal 2 3" xfId="75"/>
    <cellStyle name="Normal 2 3 2" xfId="76"/>
    <cellStyle name="Normal 2 3 3" xfId="77"/>
    <cellStyle name="Normal 2 3 4" xfId="78"/>
    <cellStyle name="Normal 2 4" xfId="8"/>
    <cellStyle name="Normal 2 5" xfId="79"/>
    <cellStyle name="Normal 2 6" xfId="80"/>
    <cellStyle name="Normal 2 7" xfId="81"/>
    <cellStyle name="Normal 2 8" xfId="82"/>
    <cellStyle name="Normal 2 9" xfId="83"/>
    <cellStyle name="Normal 2_cuentaPublica2013" xfId="84"/>
    <cellStyle name="Normal 20" xfId="85"/>
    <cellStyle name="Normal 21" xfId="86"/>
    <cellStyle name="Normal 22" xfId="87"/>
    <cellStyle name="Normal 23" xfId="88"/>
    <cellStyle name="Normal 23 2" xfId="89"/>
    <cellStyle name="Normal 23 3" xfId="90"/>
    <cellStyle name="Normal 24" xfId="91"/>
    <cellStyle name="Normal 24 2" xfId="92"/>
    <cellStyle name="Normal 24 3" xfId="93"/>
    <cellStyle name="Normal 25" xfId="94"/>
    <cellStyle name="Normal 25 2" xfId="95"/>
    <cellStyle name="Normal 26" xfId="96"/>
    <cellStyle name="Normal 27" xfId="97"/>
    <cellStyle name="Normal 27 2" xfId="98"/>
    <cellStyle name="Normal 28" xfId="99"/>
    <cellStyle name="Normal 28 2" xfId="100"/>
    <cellStyle name="Normal 29" xfId="101"/>
    <cellStyle name="Normal 29 2" xfId="102"/>
    <cellStyle name="Normal 3" xfId="103"/>
    <cellStyle name="Normal 3 2" xfId="104"/>
    <cellStyle name="Normal 3 2 2" xfId="13"/>
    <cellStyle name="Normal 3 2 3" xfId="105"/>
    <cellStyle name="Normal 3 3 4" xfId="106"/>
    <cellStyle name="Normal 30" xfId="107"/>
    <cellStyle name="Normal 30 2" xfId="108"/>
    <cellStyle name="Normal 31" xfId="109"/>
    <cellStyle name="Normal 31 2" xfId="110"/>
    <cellStyle name="Normal 32" xfId="111"/>
    <cellStyle name="Normal 32 2" xfId="112"/>
    <cellStyle name="Normal 33" xfId="113"/>
    <cellStyle name="Normal 33 2" xfId="114"/>
    <cellStyle name="Normal 34" xfId="115"/>
    <cellStyle name="Normal 34 2" xfId="116"/>
    <cellStyle name="Normal 35" xfId="117"/>
    <cellStyle name="Normal 35 2" xfId="118"/>
    <cellStyle name="Normal 36" xfId="119"/>
    <cellStyle name="Normal 36 2" xfId="120"/>
    <cellStyle name="Normal 37" xfId="121"/>
    <cellStyle name="Normal 37 2" xfId="122"/>
    <cellStyle name="Normal 38" xfId="123"/>
    <cellStyle name="Normal 38 2" xfId="124"/>
    <cellStyle name="Normal 39" xfId="125"/>
    <cellStyle name="Normal 39 2" xfId="126"/>
    <cellStyle name="Normal 4" xfId="127"/>
    <cellStyle name="Normal 4 10" xfId="128"/>
    <cellStyle name="Normal 4 2" xfId="9"/>
    <cellStyle name="Normal 4 2 2" xfId="129"/>
    <cellStyle name="Normal 4 2 3" xfId="130"/>
    <cellStyle name="Normal 4 2 4" xfId="131"/>
    <cellStyle name="Normal 4 2 5" xfId="132"/>
    <cellStyle name="Normal 4 2 6" xfId="133"/>
    <cellStyle name="Normal 4 2 7" xfId="134"/>
    <cellStyle name="Normal 4 3" xfId="135"/>
    <cellStyle name="Normal 4 3 2" xfId="136"/>
    <cellStyle name="Normal 4_cuentaPublica2013" xfId="137"/>
    <cellStyle name="Normal 40" xfId="138"/>
    <cellStyle name="Normal 40 2" xfId="139"/>
    <cellStyle name="Normal 41" xfId="140"/>
    <cellStyle name="Normal 41 2" xfId="141"/>
    <cellStyle name="Normal 42" xfId="142"/>
    <cellStyle name="Normal 42 2" xfId="143"/>
    <cellStyle name="Normal 43" xfId="144"/>
    <cellStyle name="Normal 43 2" xfId="145"/>
    <cellStyle name="Normal 44" xfId="146"/>
    <cellStyle name="Normal 44 2" xfId="147"/>
    <cellStyle name="Normal 45" xfId="148"/>
    <cellStyle name="Normal 45 2" xfId="149"/>
    <cellStyle name="Normal 46" xfId="150"/>
    <cellStyle name="Normal 46 2" xfId="151"/>
    <cellStyle name="Normal 47" xfId="152"/>
    <cellStyle name="Normal 47 2" xfId="153"/>
    <cellStyle name="Normal 48" xfId="154"/>
    <cellStyle name="Normal 48 2" xfId="155"/>
    <cellStyle name="Normal 49" xfId="156"/>
    <cellStyle name="Normal 49 2" xfId="157"/>
    <cellStyle name="Normal 5" xfId="158"/>
    <cellStyle name="Normal 5 2" xfId="159"/>
    <cellStyle name="Normal 5 3" xfId="160"/>
    <cellStyle name="Normal 50" xfId="161"/>
    <cellStyle name="Normal 50 2" xfId="162"/>
    <cellStyle name="Normal 51" xfId="163"/>
    <cellStyle name="Normal 51 2" xfId="164"/>
    <cellStyle name="Normal 6" xfId="165"/>
    <cellStyle name="Normal 6 10 2" xfId="166"/>
    <cellStyle name="Normal 6 2" xfId="167"/>
    <cellStyle name="Normal 6 2 2" xfId="168"/>
    <cellStyle name="Normal 6 3" xfId="169"/>
    <cellStyle name="Normal 6 4" xfId="170"/>
    <cellStyle name="Normal 66 2" xfId="171"/>
    <cellStyle name="Normal 7" xfId="10"/>
    <cellStyle name="Normal 7 2" xfId="172"/>
    <cellStyle name="Normal 7 2 2" xfId="173"/>
    <cellStyle name="Normal 7 2 2 2" xfId="174"/>
    <cellStyle name="Normal 7 3" xfId="175"/>
    <cellStyle name="Normal 7 4" xfId="176"/>
    <cellStyle name="Normal 70" xfId="177"/>
    <cellStyle name="Normal 8" xfId="178"/>
    <cellStyle name="Normal 8 2" xfId="179"/>
    <cellStyle name="Normal 9" xfId="180"/>
    <cellStyle name="Normal 9 2" xfId="181"/>
    <cellStyle name="Porcentaje 2" xfId="182"/>
    <cellStyle name="Porcentaje 3" xfId="183"/>
    <cellStyle name="Porcentual 2" xfId="184"/>
    <cellStyle name="Porcentual 2 2" xfId="185"/>
    <cellStyle name="Porcentual 2 3" xfId="186"/>
    <cellStyle name="Porcentual 2 4" xfId="187"/>
    <cellStyle name="Porcentual 2 4 2" xfId="188"/>
    <cellStyle name="Porcentual 3" xfId="189"/>
    <cellStyle name="Porcentual 4" xfId="190"/>
    <cellStyle name="Porcentual 8"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file:///C:\Logo\Logo.JPG" TargetMode="External"/><Relationship Id="rId2" Type="http://schemas.openxmlformats.org/officeDocument/2006/relationships/image" Target="../media/image1.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85725</xdr:colOff>
      <xdr:row>6</xdr:row>
      <xdr:rowOff>28575</xdr:rowOff>
    </xdr:from>
    <xdr:to>
      <xdr:col>3</xdr:col>
      <xdr:colOff>942975</xdr:colOff>
      <xdr:row>6</xdr:row>
      <xdr:rowOff>161925</xdr:rowOff>
    </xdr:to>
    <xdr:sp macro="[0]!A_2017" textlink="">
      <xdr:nvSpPr>
        <xdr:cNvPr id="2" name="Rectángulo: esquinas redondeadas 1">
          <a:extLst>
            <a:ext uri="{FF2B5EF4-FFF2-40B4-BE49-F238E27FC236}">
              <a16:creationId xmlns:a16="http://schemas.microsoft.com/office/drawing/2014/main" xmlns="" id="{4B652705-02FE-4542-95E9-882AFF33C581}"/>
            </a:ext>
          </a:extLst>
        </xdr:cNvPr>
        <xdr:cNvSpPr/>
      </xdr:nvSpPr>
      <xdr:spPr>
        <a:xfrm>
          <a:off x="2371725" y="1171575"/>
          <a:ext cx="676275" cy="133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1385888</xdr:colOff>
      <xdr:row>2</xdr:row>
      <xdr:rowOff>191558</xdr:rowOff>
    </xdr:from>
    <xdr:to>
      <xdr:col>2</xdr:col>
      <xdr:colOff>3748088</xdr:colOff>
      <xdr:row>2</xdr:row>
      <xdr:rowOff>201083</xdr:rowOff>
    </xdr:to>
    <xdr:cxnSp macro="">
      <xdr:nvCxnSpPr>
        <xdr:cNvPr id="3" name="17 Conector recto">
          <a:extLst>
            <a:ext uri="{FF2B5EF4-FFF2-40B4-BE49-F238E27FC236}">
              <a16:creationId xmlns:a16="http://schemas.microsoft.com/office/drawing/2014/main" xmlns="" id="{732597EF-316D-4309-B46E-4849624327B5}"/>
            </a:ext>
          </a:extLst>
        </xdr:cNvPr>
        <xdr:cNvCxnSpPr>
          <a:cxnSpLocks noChangeShapeType="1"/>
        </xdr:cNvCxnSpPr>
      </xdr:nvCxnSpPr>
      <xdr:spPr bwMode="auto">
        <a:xfrm>
          <a:off x="2281238" y="572558"/>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412750</xdr:colOff>
      <xdr:row>152</xdr:row>
      <xdr:rowOff>176212</xdr:rowOff>
    </xdr:from>
    <xdr:to>
      <xdr:col>9</xdr:col>
      <xdr:colOff>320622</xdr:colOff>
      <xdr:row>156</xdr:row>
      <xdr:rowOff>179784</xdr:rowOff>
    </xdr:to>
    <xdr:grpSp>
      <xdr:nvGrpSpPr>
        <xdr:cNvPr id="4" name="Group 17">
          <a:extLst>
            <a:ext uri="{FF2B5EF4-FFF2-40B4-BE49-F238E27FC236}">
              <a16:creationId xmlns:a16="http://schemas.microsoft.com/office/drawing/2014/main" xmlns="" id="{50CF751C-6945-422C-8BDF-5B0C188F04BB}"/>
            </a:ext>
          </a:extLst>
        </xdr:cNvPr>
        <xdr:cNvGrpSpPr>
          <a:grpSpLocks/>
        </xdr:cNvGrpSpPr>
      </xdr:nvGrpSpPr>
      <xdr:grpSpPr bwMode="auto">
        <a:xfrm>
          <a:off x="1222375" y="29837062"/>
          <a:ext cx="13995347" cy="765572"/>
          <a:chOff x="11" y="852"/>
          <a:chExt cx="1081" cy="27"/>
        </a:xfrm>
      </xdr:grpSpPr>
      <xdr:sp macro="" textlink="">
        <xdr:nvSpPr>
          <xdr:cNvPr id="5" name="Text Box 18">
            <a:extLst>
              <a:ext uri="{FF2B5EF4-FFF2-40B4-BE49-F238E27FC236}">
                <a16:creationId xmlns:a16="http://schemas.microsoft.com/office/drawing/2014/main" xmlns="" id="{5EB3D081-B365-4C41-8583-57EC721A171B}"/>
              </a:ext>
            </a:extLst>
          </xdr:cNvPr>
          <xdr:cNvSpPr txBox="1">
            <a:spLocks noChangeArrowheads="1"/>
          </xdr:cNvSpPr>
        </xdr:nvSpPr>
        <xdr:spPr bwMode="auto">
          <a:xfrm>
            <a:off x="11" y="852"/>
            <a:ext cx="179"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 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6" name="Text Box 19">
            <a:extLst>
              <a:ext uri="{FF2B5EF4-FFF2-40B4-BE49-F238E27FC236}">
                <a16:creationId xmlns:a16="http://schemas.microsoft.com/office/drawing/2014/main" xmlns="" id="{68D1500B-86C4-41C3-B2C4-839E1E5FA159}"/>
              </a:ext>
            </a:extLst>
          </xdr:cNvPr>
          <xdr:cNvSpPr txBox="1">
            <a:spLocks noChangeArrowheads="1"/>
          </xdr:cNvSpPr>
        </xdr:nvSpPr>
        <xdr:spPr bwMode="auto">
          <a:xfrm>
            <a:off x="609" y="855"/>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20">
            <a:extLst>
              <a:ext uri="{FF2B5EF4-FFF2-40B4-BE49-F238E27FC236}">
                <a16:creationId xmlns:a16="http://schemas.microsoft.com/office/drawing/2014/main" xmlns="" id="{848EA770-DA5C-47F6-B624-3B326007E7E1}"/>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8" name="Text Box 21">
            <a:extLst>
              <a:ext uri="{FF2B5EF4-FFF2-40B4-BE49-F238E27FC236}">
                <a16:creationId xmlns:a16="http://schemas.microsoft.com/office/drawing/2014/main" xmlns="" id="{164447D9-3A62-4F3B-81CC-EF619876EBB0}"/>
              </a:ext>
            </a:extLst>
          </xdr:cNvPr>
          <xdr:cNvSpPr txBox="1">
            <a:spLocks noChangeArrowheads="1"/>
          </xdr:cNvSpPr>
        </xdr:nvSpPr>
        <xdr:spPr bwMode="auto">
          <a:xfrm>
            <a:off x="923" y="855"/>
            <a:ext cx="169"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oneCellAnchor>
    <xdr:from>
      <xdr:col>1</xdr:col>
      <xdr:colOff>57150</xdr:colOff>
      <xdr:row>1</xdr:row>
      <xdr:rowOff>66675</xdr:rowOff>
    </xdr:from>
    <xdr:ext cx="590550" cy="587597"/>
    <xdr:pic>
      <xdr:nvPicPr>
        <xdr:cNvPr id="9" name="Imagen 8">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19150" y="257175"/>
          <a:ext cx="590550" cy="587597"/>
        </a:xfrm>
        <a:prstGeom prst="rect">
          <a:avLst/>
        </a:prstGeom>
      </xdr:spPr>
    </xdr:pic>
    <xdr:clientData/>
  </xdr:oneCellAnchor>
  <xdr:twoCellAnchor>
    <xdr:from>
      <xdr:col>4</xdr:col>
      <xdr:colOff>142875</xdr:colOff>
      <xdr:row>6</xdr:row>
      <xdr:rowOff>38100</xdr:rowOff>
    </xdr:from>
    <xdr:to>
      <xdr:col>4</xdr:col>
      <xdr:colOff>1000125</xdr:colOff>
      <xdr:row>6</xdr:row>
      <xdr:rowOff>171450</xdr:rowOff>
    </xdr:to>
    <xdr:sp macro="[0]!A_2016" textlink="">
      <xdr:nvSpPr>
        <xdr:cNvPr id="10" name="Rectángulo: esquinas redondeadas 13">
          <a:extLst>
            <a:ext uri="{FF2B5EF4-FFF2-40B4-BE49-F238E27FC236}">
              <a16:creationId xmlns:a16="http://schemas.microsoft.com/office/drawing/2014/main" xmlns="" id="{A0044FCD-29F5-4BB3-B3CD-F4AD3F2770FA}"/>
            </a:ext>
          </a:extLst>
        </xdr:cNvPr>
        <xdr:cNvSpPr/>
      </xdr:nvSpPr>
      <xdr:spPr>
        <a:xfrm>
          <a:off x="3190875" y="1181100"/>
          <a:ext cx="619125" cy="133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114300</xdr:colOff>
      <xdr:row>1</xdr:row>
      <xdr:rowOff>114300</xdr:rowOff>
    </xdr:from>
    <xdr:ext cx="590550" cy="589714"/>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6300" y="304800"/>
          <a:ext cx="590550" cy="589714"/>
        </a:xfrm>
        <a:prstGeom prst="rect">
          <a:avLst/>
        </a:prstGeom>
      </xdr:spPr>
    </xdr:pic>
    <xdr:clientData/>
  </xdr:oneCellAnchor>
  <xdr:twoCellAnchor>
    <xdr:from>
      <xdr:col>1</xdr:col>
      <xdr:colOff>76200</xdr:colOff>
      <xdr:row>6</xdr:row>
      <xdr:rowOff>63500</xdr:rowOff>
    </xdr:from>
    <xdr:to>
      <xdr:col>1</xdr:col>
      <xdr:colOff>1640416</xdr:colOff>
      <xdr:row>6</xdr:row>
      <xdr:rowOff>276225</xdr:rowOff>
    </xdr:to>
    <xdr:sp macro="[0]!A_2017" textlink="">
      <xdr:nvSpPr>
        <xdr:cNvPr id="3" name="Rectángulo: esquinas redondeadas 1">
          <a:extLst>
            <a:ext uri="{FF2B5EF4-FFF2-40B4-BE49-F238E27FC236}">
              <a16:creationId xmlns:a16="http://schemas.microsoft.com/office/drawing/2014/main" xmlns="" id="{400224B1-D045-416C-81D1-78A0283B693E}"/>
            </a:ext>
          </a:extLst>
        </xdr:cNvPr>
        <xdr:cNvSpPr/>
      </xdr:nvSpPr>
      <xdr:spPr>
        <a:xfrm>
          <a:off x="838200" y="1206500"/>
          <a:ext cx="687916" cy="127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95250</xdr:colOff>
      <xdr:row>1</xdr:row>
      <xdr:rowOff>76200</xdr:rowOff>
    </xdr:from>
    <xdr:ext cx="724926" cy="723900"/>
    <xdr:pic>
      <xdr:nvPicPr>
        <xdr:cNvPr id="2" name="Imagen 1">
          <a:extLst>
            <a:ext uri="{FF2B5EF4-FFF2-40B4-BE49-F238E27FC236}">
              <a16:creationId xmlns:a16="http://schemas.microsoft.com/office/drawing/2014/main" xmlns="" id="{51ECA845-C6B3-40D2-8802-8DDD4CB23BB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57250" y="266700"/>
          <a:ext cx="724926" cy="723900"/>
        </a:xfrm>
        <a:prstGeom prst="rect">
          <a:avLst/>
        </a:prstGeom>
      </xdr:spPr>
    </xdr:pic>
    <xdr:clientData/>
  </xdr:oneCellAnchor>
  <xdr:twoCellAnchor>
    <xdr:from>
      <xdr:col>6</xdr:col>
      <xdr:colOff>47624</xdr:colOff>
      <xdr:row>6</xdr:row>
      <xdr:rowOff>76200</xdr:rowOff>
    </xdr:from>
    <xdr:to>
      <xdr:col>6</xdr:col>
      <xdr:colOff>1904999</xdr:colOff>
      <xdr:row>7</xdr:row>
      <xdr:rowOff>276225</xdr:rowOff>
    </xdr:to>
    <xdr:sp macro="[0]!A_2017" textlink="">
      <xdr:nvSpPr>
        <xdr:cNvPr id="3" name="Rectángulo: esquinas redondeadas 3">
          <a:extLst>
            <a:ext uri="{FF2B5EF4-FFF2-40B4-BE49-F238E27FC236}">
              <a16:creationId xmlns:a16="http://schemas.microsoft.com/office/drawing/2014/main" xmlns="" id="{6228DBDE-F8B0-49C4-81FD-7D4B8108CCC8}"/>
            </a:ext>
          </a:extLst>
        </xdr:cNvPr>
        <xdr:cNvSpPr/>
      </xdr:nvSpPr>
      <xdr:spPr>
        <a:xfrm>
          <a:off x="4619624" y="1219200"/>
          <a:ext cx="714375"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53975</xdr:colOff>
      <xdr:row>20</xdr:row>
      <xdr:rowOff>170508</xdr:rowOff>
    </xdr:from>
    <xdr:to>
      <xdr:col>7</xdr:col>
      <xdr:colOff>41947</xdr:colOff>
      <xdr:row>23</xdr:row>
      <xdr:rowOff>160395</xdr:rowOff>
    </xdr:to>
    <xdr:grpSp>
      <xdr:nvGrpSpPr>
        <xdr:cNvPr id="2" name="Group 19">
          <a:extLst>
            <a:ext uri="{FF2B5EF4-FFF2-40B4-BE49-F238E27FC236}">
              <a16:creationId xmlns="" xmlns:a16="http://schemas.microsoft.com/office/drawing/2014/main" id="{A79C6B23-32D8-483B-9086-9E29EBDFC1C8}"/>
            </a:ext>
          </a:extLst>
        </xdr:cNvPr>
        <xdr:cNvGrpSpPr>
          <a:grpSpLocks/>
        </xdr:cNvGrpSpPr>
      </xdr:nvGrpSpPr>
      <xdr:grpSpPr bwMode="auto">
        <a:xfrm>
          <a:off x="53975" y="4475808"/>
          <a:ext cx="8446172" cy="561387"/>
          <a:chOff x="12" y="779"/>
          <a:chExt cx="1022" cy="31"/>
        </a:xfrm>
      </xdr:grpSpPr>
      <xdr:sp macro="" textlink="">
        <xdr:nvSpPr>
          <xdr:cNvPr id="3" name="Text Box 7">
            <a:extLst>
              <a:ext uri="{FF2B5EF4-FFF2-40B4-BE49-F238E27FC236}">
                <a16:creationId xmlns="" xmlns:a16="http://schemas.microsoft.com/office/drawing/2014/main" id="{20A96D79-363F-4D22-9AA8-2B1D55D4E39A}"/>
              </a:ext>
            </a:extLst>
          </xdr:cNvPr>
          <xdr:cNvSpPr txBox="1">
            <a:spLocks noChangeArrowheads="1"/>
          </xdr:cNvSpPr>
        </xdr:nvSpPr>
        <xdr:spPr bwMode="auto">
          <a:xfrm>
            <a:off x="12" y="779"/>
            <a:ext cx="279" cy="31"/>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1000" b="0" i="0" baseline="0">
                <a:effectLst/>
                <a:latin typeface="+mn-lt"/>
                <a:ea typeface="+mn-ea"/>
                <a:cs typeface="+mn-cs"/>
              </a:rPr>
              <a:t>  DIRECTOR IMCUFIDEJ                                      LIC. MAURICIO MERIDA HERNANDEZ</a:t>
            </a:r>
            <a:endParaRPr lang="es-ES" sz="800" b="0" i="0" strike="noStrike">
              <a:solidFill>
                <a:srgbClr val="000000"/>
              </a:solidFill>
              <a:latin typeface="Arial"/>
              <a:cs typeface="Arial"/>
            </a:endParaRPr>
          </a:p>
        </xdr:txBody>
      </xdr:sp>
      <xdr:sp macro="" textlink="">
        <xdr:nvSpPr>
          <xdr:cNvPr id="4" name="Text Box 8">
            <a:extLst>
              <a:ext uri="{FF2B5EF4-FFF2-40B4-BE49-F238E27FC236}">
                <a16:creationId xmlns="" xmlns:a16="http://schemas.microsoft.com/office/drawing/2014/main" id="{208B6BE0-5943-4FBD-A053-2D0976334C1B}"/>
              </a:ext>
            </a:extLst>
          </xdr:cNvPr>
          <xdr:cNvSpPr txBox="1">
            <a:spLocks noChangeArrowheads="1"/>
          </xdr:cNvSpPr>
        </xdr:nvSpPr>
        <xdr:spPr bwMode="auto">
          <a:xfrm>
            <a:off x="561" y="779"/>
            <a:ext cx="22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5" name="Text Box 9">
            <a:extLst>
              <a:ext uri="{FF2B5EF4-FFF2-40B4-BE49-F238E27FC236}">
                <a16:creationId xmlns="" xmlns:a16="http://schemas.microsoft.com/office/drawing/2014/main" id="{F73D01BF-E9D3-4D66-8ADB-62C16AA8E179}"/>
              </a:ext>
            </a:extLst>
          </xdr:cNvPr>
          <xdr:cNvSpPr txBox="1">
            <a:spLocks noChangeArrowheads="1"/>
          </xdr:cNvSpPr>
        </xdr:nvSpPr>
        <xdr:spPr bwMode="auto">
          <a:xfrm>
            <a:off x="313" y="780"/>
            <a:ext cx="226"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6" name="Text Box 10">
            <a:extLst>
              <a:ext uri="{FF2B5EF4-FFF2-40B4-BE49-F238E27FC236}">
                <a16:creationId xmlns="" xmlns:a16="http://schemas.microsoft.com/office/drawing/2014/main" id="{8725731D-F70C-4B8D-9CD8-534A5F0FE02E}"/>
              </a:ext>
            </a:extLst>
          </xdr:cNvPr>
          <xdr:cNvSpPr txBox="1">
            <a:spLocks noChangeArrowheads="1"/>
          </xdr:cNvSpPr>
        </xdr:nvSpPr>
        <xdr:spPr bwMode="auto">
          <a:xfrm>
            <a:off x="811" y="779"/>
            <a:ext cx="223" cy="2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a:t>
            </a:r>
          </a:p>
          <a:p>
            <a:pPr algn="ctr" rtl="1">
              <a:defRPr sz="1000"/>
            </a:pPr>
            <a:r>
              <a:rPr lang="es-ES" sz="1000" b="0" i="0" baseline="0">
                <a:effectLst/>
                <a:latin typeface="+mn-lt"/>
                <a:ea typeface="+mn-ea"/>
                <a:cs typeface="+mn-cs"/>
              </a:rPr>
              <a:t> TESORERO IMCUFIDEJ                 P.L.C. SAUL GARCIA NAVA</a:t>
            </a:r>
            <a:endParaRPr lang="es-ES" sz="800" b="0" i="0" strike="noStrike">
              <a:solidFill>
                <a:srgbClr val="000000"/>
              </a:solidFill>
              <a:latin typeface="Arial"/>
              <a:cs typeface="Arial"/>
            </a:endParaRPr>
          </a:p>
        </xdr:txBody>
      </xdr:sp>
    </xdr:grpSp>
    <xdr:clientData/>
  </xdr:twoCellAnchor>
  <xdr:oneCellAnchor>
    <xdr:from>
      <xdr:col>1</xdr:col>
      <xdr:colOff>95250</xdr:colOff>
      <xdr:row>1</xdr:row>
      <xdr:rowOff>47625</xdr:rowOff>
    </xdr:from>
    <xdr:ext cx="581025" cy="526323"/>
    <xdr:pic>
      <xdr:nvPicPr>
        <xdr:cNvPr id="7" name="Imagen 6">
          <a:extLst>
            <a:ext uri="{FF2B5EF4-FFF2-40B4-BE49-F238E27FC236}">
              <a16:creationId xmlns="" xmlns:a16="http://schemas.microsoft.com/office/drawing/2014/main" id="{C6952700-52A8-487E-9B68-9CFF3A0B5D1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57250" y="238125"/>
          <a:ext cx="581025" cy="52632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112132</xdr:colOff>
      <xdr:row>1</xdr:row>
      <xdr:rowOff>85725</xdr:rowOff>
    </xdr:from>
    <xdr:ext cx="774234" cy="657225"/>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4132" y="276225"/>
          <a:ext cx="774234" cy="657225"/>
        </a:xfrm>
        <a:prstGeom prst="rect">
          <a:avLst/>
        </a:prstGeom>
      </xdr:spPr>
    </xdr:pic>
    <xdr:clientData/>
  </xdr:oneCellAnchor>
  <xdr:twoCellAnchor>
    <xdr:from>
      <xdr:col>1</xdr:col>
      <xdr:colOff>720725</xdr:colOff>
      <xdr:row>19</xdr:row>
      <xdr:rowOff>161016</xdr:rowOff>
    </xdr:from>
    <xdr:to>
      <xdr:col>9</xdr:col>
      <xdr:colOff>389161</xdr:colOff>
      <xdr:row>23</xdr:row>
      <xdr:rowOff>75645</xdr:rowOff>
    </xdr:to>
    <xdr:grpSp>
      <xdr:nvGrpSpPr>
        <xdr:cNvPr id="3" name="Group 19">
          <a:extLst>
            <a:ext uri="{FF2B5EF4-FFF2-40B4-BE49-F238E27FC236}">
              <a16:creationId xmlns="" xmlns:a16="http://schemas.microsoft.com/office/drawing/2014/main" id="{C0E1E187-F4F7-42F3-B1D8-0ED70A89713B}"/>
            </a:ext>
          </a:extLst>
        </xdr:cNvPr>
        <xdr:cNvGrpSpPr>
          <a:grpSpLocks/>
        </xdr:cNvGrpSpPr>
      </xdr:nvGrpSpPr>
      <xdr:grpSpPr bwMode="auto">
        <a:xfrm>
          <a:off x="768350" y="5047341"/>
          <a:ext cx="10193561" cy="543279"/>
          <a:chOff x="12" y="779"/>
          <a:chExt cx="721" cy="30"/>
        </a:xfrm>
      </xdr:grpSpPr>
      <xdr:sp macro="" textlink="">
        <xdr:nvSpPr>
          <xdr:cNvPr id="4" name="Text Box 7">
            <a:extLst>
              <a:ext uri="{FF2B5EF4-FFF2-40B4-BE49-F238E27FC236}">
                <a16:creationId xmlns="" xmlns:a16="http://schemas.microsoft.com/office/drawing/2014/main" id="{76CE2310-E644-4DB2-938F-A9878A6EB8E6}"/>
              </a:ext>
            </a:extLst>
          </xdr:cNvPr>
          <xdr:cNvSpPr txBox="1">
            <a:spLocks noChangeArrowheads="1"/>
          </xdr:cNvSpPr>
        </xdr:nvSpPr>
        <xdr:spPr bwMode="auto">
          <a:xfrm>
            <a:off x="12" y="779"/>
            <a:ext cx="169" cy="2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1000" b="0" i="0" baseline="0">
                <a:effectLst/>
                <a:latin typeface="+mn-lt"/>
                <a:ea typeface="+mn-ea"/>
                <a:cs typeface="+mn-cs"/>
              </a:rPr>
              <a:t>  DIRECTOR IMCUFIDEJ                                                 LIC. MAURICIO MERIDA HERNANDEZ       </a:t>
            </a:r>
            <a:endParaRPr lang="es-ES" sz="800" b="0" i="0" strike="noStrike">
              <a:solidFill>
                <a:srgbClr val="000000"/>
              </a:solidFill>
              <a:latin typeface="Arial"/>
              <a:cs typeface="Arial"/>
            </a:endParaRPr>
          </a:p>
        </xdr:txBody>
      </xdr:sp>
      <xdr:sp macro="" textlink="">
        <xdr:nvSpPr>
          <xdr:cNvPr id="5" name="Text Box 8">
            <a:extLst>
              <a:ext uri="{FF2B5EF4-FFF2-40B4-BE49-F238E27FC236}">
                <a16:creationId xmlns="" xmlns:a16="http://schemas.microsoft.com/office/drawing/2014/main" id="{AE0E23CC-7B5C-4446-A448-238D587CF85A}"/>
              </a:ext>
            </a:extLst>
          </xdr:cNvPr>
          <xdr:cNvSpPr txBox="1">
            <a:spLocks noChangeArrowheads="1"/>
          </xdr:cNvSpPr>
        </xdr:nvSpPr>
        <xdr:spPr bwMode="auto">
          <a:xfrm>
            <a:off x="559" y="780"/>
            <a:ext cx="174" cy="29"/>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a:t>
            </a:r>
          </a:p>
          <a:p>
            <a:pPr algn="ctr" rtl="1">
              <a:defRPr sz="1000"/>
            </a:pPr>
            <a:r>
              <a:rPr lang="es-ES" sz="1000" b="0" i="0" baseline="0">
                <a:effectLst/>
                <a:latin typeface="+mn-lt"/>
                <a:ea typeface="+mn-ea"/>
                <a:cs typeface="+mn-cs"/>
              </a:rPr>
              <a:t>  TESORERO IMCUFIDEJ                                                           P.L.C. SAUL GARCIA NAVA</a:t>
            </a:r>
            <a:endParaRPr lang="es-ES" sz="700" b="0" i="0" strike="noStrike">
              <a:solidFill>
                <a:srgbClr val="000000"/>
              </a:solidFill>
              <a:latin typeface="Arial"/>
              <a:cs typeface="Arial"/>
            </a:endParaRPr>
          </a:p>
        </xdr:txBody>
      </xdr:sp>
      <xdr:sp macro="" textlink="">
        <xdr:nvSpPr>
          <xdr:cNvPr id="6" name="Text Box 9">
            <a:extLst>
              <a:ext uri="{FF2B5EF4-FFF2-40B4-BE49-F238E27FC236}">
                <a16:creationId xmlns="" xmlns:a16="http://schemas.microsoft.com/office/drawing/2014/main" id="{E3815BDD-82F8-4523-8F92-9880CF1BD25A}"/>
              </a:ext>
            </a:extLst>
          </xdr:cNvPr>
          <xdr:cNvSpPr txBox="1">
            <a:spLocks noChangeArrowheads="1"/>
          </xdr:cNvSpPr>
        </xdr:nvSpPr>
        <xdr:spPr bwMode="auto">
          <a:xfrm>
            <a:off x="313" y="780"/>
            <a:ext cx="226"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grpSp>
    <xdr:clientData/>
  </xdr:twoCellAnchor>
  <xdr:oneCellAnchor>
    <xdr:from>
      <xdr:col>3</xdr:col>
      <xdr:colOff>731088</xdr:colOff>
      <xdr:row>8</xdr:row>
      <xdr:rowOff>2673</xdr:rowOff>
    </xdr:from>
    <xdr:ext cx="7891391" cy="937629"/>
    <xdr:sp macro="" textlink="">
      <xdr:nvSpPr>
        <xdr:cNvPr id="7" name="6 Rectángulo"/>
        <xdr:cNvSpPr/>
      </xdr:nvSpPr>
      <xdr:spPr>
        <a:xfrm>
          <a:off x="3579063" y="2669673"/>
          <a:ext cx="7891391" cy="937629"/>
        </a:xfrm>
        <a:prstGeom prst="rect">
          <a:avLst/>
        </a:prstGeom>
        <a:noFill/>
      </xdr:spPr>
      <xdr:txBody>
        <a:bodyPr wrap="non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S I N   M O V I</a:t>
          </a:r>
          <a:r>
            <a:rPr lang="es-ES" sz="5400" b="1" cap="none" spc="0" baseline="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 M I E N T O S</a:t>
          </a:r>
          <a:endPar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112132</xdr:colOff>
      <xdr:row>1</xdr:row>
      <xdr:rowOff>76200</xdr:rowOff>
    </xdr:from>
    <xdr:ext cx="764168" cy="707603"/>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4132" y="266700"/>
          <a:ext cx="764168" cy="707603"/>
        </a:xfrm>
        <a:prstGeom prst="rect">
          <a:avLst/>
        </a:prstGeom>
      </xdr:spPr>
    </xdr:pic>
    <xdr:clientData/>
  </xdr:oneCellAnchor>
  <xdr:twoCellAnchor>
    <xdr:from>
      <xdr:col>1</xdr:col>
      <xdr:colOff>127000</xdr:colOff>
      <xdr:row>36</xdr:row>
      <xdr:rowOff>10589</xdr:rowOff>
    </xdr:from>
    <xdr:to>
      <xdr:col>14</xdr:col>
      <xdr:colOff>400844</xdr:colOff>
      <xdr:row>38</xdr:row>
      <xdr:rowOff>141558</xdr:rowOff>
    </xdr:to>
    <xdr:grpSp>
      <xdr:nvGrpSpPr>
        <xdr:cNvPr id="3" name="Group 15">
          <a:extLst>
            <a:ext uri="{FF2B5EF4-FFF2-40B4-BE49-F238E27FC236}">
              <a16:creationId xmlns="" xmlns:a16="http://schemas.microsoft.com/office/drawing/2014/main" id="{A7B2B302-7FAF-4B5D-9A92-D5083959612C}"/>
            </a:ext>
          </a:extLst>
        </xdr:cNvPr>
        <xdr:cNvGrpSpPr>
          <a:grpSpLocks/>
        </xdr:cNvGrpSpPr>
      </xdr:nvGrpSpPr>
      <xdr:grpSpPr bwMode="auto">
        <a:xfrm>
          <a:off x="212725" y="7011464"/>
          <a:ext cx="16332994" cy="511969"/>
          <a:chOff x="17" y="843"/>
          <a:chExt cx="1169" cy="43"/>
        </a:xfrm>
      </xdr:grpSpPr>
      <xdr:sp macro="" textlink="">
        <xdr:nvSpPr>
          <xdr:cNvPr id="4" name="Text Box 16">
            <a:extLst>
              <a:ext uri="{FF2B5EF4-FFF2-40B4-BE49-F238E27FC236}">
                <a16:creationId xmlns="" xmlns:a16="http://schemas.microsoft.com/office/drawing/2014/main" id="{E2A1C47F-6CEA-40D5-B70A-0682D857D95C}"/>
              </a:ext>
            </a:extLst>
          </xdr:cNvPr>
          <xdr:cNvSpPr txBox="1">
            <a:spLocks noChangeArrowheads="1"/>
          </xdr:cNvSpPr>
        </xdr:nvSpPr>
        <xdr:spPr bwMode="auto">
          <a:xfrm>
            <a:off x="17" y="843"/>
            <a:ext cx="178" cy="42"/>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 DIRECTOR IMCUFIDEJ                                                       LIC. MAURICIO MERIDA HERNANDEZ</a:t>
            </a:r>
          </a:p>
        </xdr:txBody>
      </xdr:sp>
      <xdr:sp macro="" textlink="">
        <xdr:nvSpPr>
          <xdr:cNvPr id="5" name="Text Box 17">
            <a:extLst>
              <a:ext uri="{FF2B5EF4-FFF2-40B4-BE49-F238E27FC236}">
                <a16:creationId xmlns="" xmlns:a16="http://schemas.microsoft.com/office/drawing/2014/main" id="{59C6C1FE-A5DC-408A-B3E9-BF18B6A0BD2E}"/>
              </a:ext>
            </a:extLst>
          </xdr:cNvPr>
          <xdr:cNvSpPr txBox="1">
            <a:spLocks noChangeArrowheads="1"/>
          </xdr:cNvSpPr>
        </xdr:nvSpPr>
        <xdr:spPr bwMode="auto">
          <a:xfrm>
            <a:off x="527" y="846"/>
            <a:ext cx="200"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6" name="Text Box 18">
            <a:extLst>
              <a:ext uri="{FF2B5EF4-FFF2-40B4-BE49-F238E27FC236}">
                <a16:creationId xmlns="" xmlns:a16="http://schemas.microsoft.com/office/drawing/2014/main" id="{C67D7022-2F3F-416B-9EB5-CA8148765A59}"/>
              </a:ext>
            </a:extLst>
          </xdr:cNvPr>
          <xdr:cNvSpPr txBox="1">
            <a:spLocks noChangeArrowheads="1"/>
          </xdr:cNvSpPr>
        </xdr:nvSpPr>
        <xdr:spPr bwMode="auto">
          <a:xfrm>
            <a:off x="271" y="845"/>
            <a:ext cx="201"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19">
            <a:extLst>
              <a:ext uri="{FF2B5EF4-FFF2-40B4-BE49-F238E27FC236}">
                <a16:creationId xmlns="" xmlns:a16="http://schemas.microsoft.com/office/drawing/2014/main" id="{AE62918D-C107-465E-92F1-2A2D4BDF0223}"/>
              </a:ext>
            </a:extLst>
          </xdr:cNvPr>
          <xdr:cNvSpPr txBox="1">
            <a:spLocks noChangeArrowheads="1"/>
          </xdr:cNvSpPr>
        </xdr:nvSpPr>
        <xdr:spPr bwMode="auto">
          <a:xfrm>
            <a:off x="774" y="846"/>
            <a:ext cx="154" cy="4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 </a:t>
            </a:r>
          </a:p>
        </xdr:txBody>
      </xdr:sp>
      <xdr:sp macro="" textlink="">
        <xdr:nvSpPr>
          <xdr:cNvPr id="8" name="Text Box 20">
            <a:extLst>
              <a:ext uri="{FF2B5EF4-FFF2-40B4-BE49-F238E27FC236}">
                <a16:creationId xmlns="" xmlns:a16="http://schemas.microsoft.com/office/drawing/2014/main" id="{123AFFE2-8350-44A2-BE68-BE34D531120A}"/>
              </a:ext>
            </a:extLst>
          </xdr:cNvPr>
          <xdr:cNvSpPr txBox="1">
            <a:spLocks noChangeArrowheads="1"/>
          </xdr:cNvSpPr>
        </xdr:nvSpPr>
        <xdr:spPr bwMode="auto">
          <a:xfrm>
            <a:off x="989" y="847"/>
            <a:ext cx="197"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grpSp>
    <xdr:clientData/>
  </xdr:twoCellAnchor>
  <xdr:oneCellAnchor>
    <xdr:from>
      <xdr:col>2</xdr:col>
      <xdr:colOff>352425</xdr:colOff>
      <xdr:row>13</xdr:row>
      <xdr:rowOff>97923</xdr:rowOff>
    </xdr:from>
    <xdr:ext cx="10877549" cy="937629"/>
    <xdr:sp macro="" textlink="">
      <xdr:nvSpPr>
        <xdr:cNvPr id="9" name="8 Rectángulo"/>
        <xdr:cNvSpPr/>
      </xdr:nvSpPr>
      <xdr:spPr>
        <a:xfrm>
          <a:off x="1885950" y="2669673"/>
          <a:ext cx="10877549" cy="937629"/>
        </a:xfrm>
        <a:prstGeom prst="rect">
          <a:avLst/>
        </a:prstGeom>
        <a:noFill/>
      </xdr:spPr>
      <xdr:txBody>
        <a:bodyPr wrap="squar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S I N    M O V I M I E N T O S</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169282</xdr:colOff>
      <xdr:row>1</xdr:row>
      <xdr:rowOff>104775</xdr:rowOff>
    </xdr:from>
    <xdr:ext cx="738532" cy="619836"/>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931282" y="295275"/>
          <a:ext cx="738532" cy="619836"/>
        </a:xfrm>
        <a:prstGeom prst="rect">
          <a:avLst/>
        </a:prstGeom>
      </xdr:spPr>
    </xdr:pic>
    <xdr:clientData/>
  </xdr:oneCellAnchor>
  <xdr:twoCellAnchor>
    <xdr:from>
      <xdr:col>4</xdr:col>
      <xdr:colOff>2721</xdr:colOff>
      <xdr:row>25</xdr:row>
      <xdr:rowOff>73488</xdr:rowOff>
    </xdr:from>
    <xdr:to>
      <xdr:col>11</xdr:col>
      <xdr:colOff>71813</xdr:colOff>
      <xdr:row>29</xdr:row>
      <xdr:rowOff>11629</xdr:rowOff>
    </xdr:to>
    <xdr:grpSp>
      <xdr:nvGrpSpPr>
        <xdr:cNvPr id="3" name="Group 19">
          <a:extLst>
            <a:ext uri="{FF2B5EF4-FFF2-40B4-BE49-F238E27FC236}">
              <a16:creationId xmlns="" xmlns:a16="http://schemas.microsoft.com/office/drawing/2014/main" id="{D0AFA8A4-16AD-44F8-9A14-C09A0DF6CDE3}"/>
            </a:ext>
          </a:extLst>
        </xdr:cNvPr>
        <xdr:cNvGrpSpPr>
          <a:grpSpLocks/>
        </xdr:cNvGrpSpPr>
      </xdr:nvGrpSpPr>
      <xdr:grpSpPr bwMode="auto">
        <a:xfrm>
          <a:off x="4041321" y="12779838"/>
          <a:ext cx="10432292" cy="662041"/>
          <a:chOff x="12" y="779"/>
          <a:chExt cx="656" cy="50"/>
        </a:xfrm>
      </xdr:grpSpPr>
      <xdr:sp macro="" textlink="">
        <xdr:nvSpPr>
          <xdr:cNvPr id="4" name="Text Box 7">
            <a:extLst>
              <a:ext uri="{FF2B5EF4-FFF2-40B4-BE49-F238E27FC236}">
                <a16:creationId xmlns="" xmlns:a16="http://schemas.microsoft.com/office/drawing/2014/main" id="{CE253357-01BE-4D51-9447-B6009E9E35A5}"/>
              </a:ext>
            </a:extLst>
          </xdr:cNvPr>
          <xdr:cNvSpPr txBox="1">
            <a:spLocks noChangeArrowheads="1"/>
          </xdr:cNvSpPr>
        </xdr:nvSpPr>
        <xdr:spPr bwMode="auto">
          <a:xfrm>
            <a:off x="12" y="779"/>
            <a:ext cx="142" cy="5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a:t>
            </a:r>
          </a:p>
          <a:p>
            <a:pPr algn="ctr" rtl="1">
              <a:defRPr sz="1000"/>
            </a:pPr>
            <a:r>
              <a:rPr lang="es-ES" sz="1000" b="0" i="0" baseline="0">
                <a:effectLst/>
                <a:latin typeface="+mn-lt"/>
                <a:ea typeface="+mn-ea"/>
                <a:cs typeface="+mn-cs"/>
              </a:rPr>
              <a:t> </a:t>
            </a:r>
            <a:r>
              <a:rPr lang="es-MX" sz="1000" b="0" i="0" baseline="0">
                <a:effectLst/>
                <a:latin typeface="+mn-lt"/>
                <a:ea typeface="+mn-ea"/>
                <a:cs typeface="+mn-cs"/>
              </a:rPr>
              <a:t>DIRECTOR IMCUFIDEJ                                                                                                                       LIC. MAURICIO MERIDA HERNANDEZ</a:t>
            </a:r>
            <a:r>
              <a:rPr lang="es-ES" sz="700" b="0" i="0" baseline="0">
                <a:effectLst/>
                <a:latin typeface="+mn-lt"/>
                <a:ea typeface="+mn-ea"/>
                <a:cs typeface="+mn-cs"/>
              </a:rPr>
              <a:t> </a:t>
            </a:r>
            <a:r>
              <a:rPr lang="es-MX" sz="700">
                <a:effectLst/>
                <a:latin typeface="+mn-lt"/>
                <a:ea typeface="+mn-ea"/>
                <a:cs typeface="+mn-cs"/>
              </a:rPr>
              <a:t> </a:t>
            </a:r>
            <a:endParaRPr lang="es-ES" sz="700" b="0" i="0" strike="noStrike">
              <a:solidFill>
                <a:srgbClr val="000000"/>
              </a:solidFill>
              <a:latin typeface="Arial"/>
              <a:cs typeface="Arial"/>
            </a:endParaRPr>
          </a:p>
        </xdr:txBody>
      </xdr:sp>
      <xdr:sp macro="" textlink="">
        <xdr:nvSpPr>
          <xdr:cNvPr id="5" name="Text Box 8">
            <a:extLst>
              <a:ext uri="{FF2B5EF4-FFF2-40B4-BE49-F238E27FC236}">
                <a16:creationId xmlns="" xmlns:a16="http://schemas.microsoft.com/office/drawing/2014/main" id="{6713B4DB-E1C6-4027-99E1-0C5E94381F58}"/>
              </a:ext>
            </a:extLst>
          </xdr:cNvPr>
          <xdr:cNvSpPr txBox="1">
            <a:spLocks noChangeArrowheads="1"/>
          </xdr:cNvSpPr>
        </xdr:nvSpPr>
        <xdr:spPr bwMode="auto">
          <a:xfrm>
            <a:off x="542" y="779"/>
            <a:ext cx="126" cy="46"/>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a:t>
            </a:r>
          </a:p>
          <a:p>
            <a:pPr algn="ctr" rtl="1">
              <a:defRPr sz="1000"/>
            </a:pPr>
            <a:r>
              <a:rPr lang="es-ES" sz="1000" b="0" i="0" baseline="0">
                <a:effectLst/>
                <a:latin typeface="+mn-lt"/>
                <a:ea typeface="+mn-ea"/>
                <a:cs typeface="+mn-cs"/>
              </a:rPr>
              <a:t>  </a:t>
            </a:r>
            <a:r>
              <a:rPr lang="es-MX" sz="1000" b="0" i="0" baseline="0">
                <a:effectLst/>
                <a:latin typeface="+mn-lt"/>
                <a:ea typeface="+mn-ea"/>
                <a:cs typeface="+mn-cs"/>
              </a:rPr>
              <a:t>TESOREO IMCUFIDEJ                                                                                                                P.L.C. SAUL GARCIA NAVA </a:t>
            </a:r>
            <a:endParaRPr lang="es-ES" sz="700" b="0" i="0" strike="noStrike">
              <a:solidFill>
                <a:srgbClr val="000000"/>
              </a:solidFill>
              <a:latin typeface="Arial"/>
              <a:cs typeface="Arial"/>
            </a:endParaRPr>
          </a:p>
        </xdr:txBody>
      </xdr:sp>
      <xdr:sp macro="" textlink="">
        <xdr:nvSpPr>
          <xdr:cNvPr id="6" name="Text Box 9">
            <a:extLst>
              <a:ext uri="{FF2B5EF4-FFF2-40B4-BE49-F238E27FC236}">
                <a16:creationId xmlns="" xmlns:a16="http://schemas.microsoft.com/office/drawing/2014/main" id="{02242172-B0D1-4713-A933-CFBEF09EF680}"/>
              </a:ext>
            </a:extLst>
          </xdr:cNvPr>
          <xdr:cNvSpPr txBox="1">
            <a:spLocks noChangeArrowheads="1"/>
          </xdr:cNvSpPr>
        </xdr:nvSpPr>
        <xdr:spPr bwMode="auto">
          <a:xfrm>
            <a:off x="313" y="780"/>
            <a:ext cx="226"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baseline="0">
              <a:solidFill>
                <a:srgbClr val="000000"/>
              </a:solidFill>
              <a:latin typeface="Arial"/>
              <a:cs typeface="Arial"/>
            </a:endParaRPr>
          </a:p>
        </xdr:txBody>
      </xdr:sp>
    </xdr:grp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178807</xdr:colOff>
      <xdr:row>1</xdr:row>
      <xdr:rowOff>142875</xdr:rowOff>
    </xdr:from>
    <xdr:ext cx="738532" cy="619836"/>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940807" y="333375"/>
          <a:ext cx="738532" cy="619836"/>
        </a:xfrm>
        <a:prstGeom prst="rect">
          <a:avLst/>
        </a:prstGeom>
      </xdr:spPr>
    </xdr:pic>
    <xdr:clientData/>
  </xdr:oneCellAnchor>
  <xdr:twoCellAnchor>
    <xdr:from>
      <xdr:col>2</xdr:col>
      <xdr:colOff>672914</xdr:colOff>
      <xdr:row>28</xdr:row>
      <xdr:rowOff>115983</xdr:rowOff>
    </xdr:from>
    <xdr:to>
      <xdr:col>9</xdr:col>
      <xdr:colOff>1354857</xdr:colOff>
      <xdr:row>32</xdr:row>
      <xdr:rowOff>59995</xdr:rowOff>
    </xdr:to>
    <xdr:grpSp>
      <xdr:nvGrpSpPr>
        <xdr:cNvPr id="3" name="Group 15">
          <a:extLst>
            <a:ext uri="{FF2B5EF4-FFF2-40B4-BE49-F238E27FC236}">
              <a16:creationId xmlns="" xmlns:a16="http://schemas.microsoft.com/office/drawing/2014/main" id="{D510397B-89AD-46F5-95DF-E94BE9F8B209}"/>
            </a:ext>
          </a:extLst>
        </xdr:cNvPr>
        <xdr:cNvGrpSpPr>
          <a:grpSpLocks/>
        </xdr:cNvGrpSpPr>
      </xdr:nvGrpSpPr>
      <xdr:grpSpPr bwMode="auto">
        <a:xfrm>
          <a:off x="2568389" y="7412133"/>
          <a:ext cx="11711893" cy="667912"/>
          <a:chOff x="17" y="843"/>
          <a:chExt cx="667" cy="38"/>
        </a:xfrm>
      </xdr:grpSpPr>
      <xdr:sp macro="" textlink="">
        <xdr:nvSpPr>
          <xdr:cNvPr id="4" name="Text Box 16">
            <a:extLst>
              <a:ext uri="{FF2B5EF4-FFF2-40B4-BE49-F238E27FC236}">
                <a16:creationId xmlns="" xmlns:a16="http://schemas.microsoft.com/office/drawing/2014/main" id="{991D0E04-41FB-4BF7-9240-B3B74CC5E952}"/>
              </a:ext>
            </a:extLst>
          </xdr:cNvPr>
          <xdr:cNvSpPr txBox="1">
            <a:spLocks noChangeArrowheads="1"/>
          </xdr:cNvSpPr>
        </xdr:nvSpPr>
        <xdr:spPr bwMode="auto">
          <a:xfrm>
            <a:off x="17" y="843"/>
            <a:ext cx="185" cy="3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____________________________________</a:t>
            </a:r>
          </a:p>
          <a:p>
            <a:pPr algn="ctr" rtl="1">
              <a:defRPr sz="1000"/>
            </a:pPr>
            <a:r>
              <a:rPr lang="es-ES" sz="800" b="0" i="0" strike="noStrike">
                <a:solidFill>
                  <a:srgbClr val="000000"/>
                </a:solidFill>
                <a:latin typeface="Arial"/>
                <a:cs typeface="Arial"/>
              </a:rPr>
              <a:t>  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5" name="Text Box 17">
            <a:extLst>
              <a:ext uri="{FF2B5EF4-FFF2-40B4-BE49-F238E27FC236}">
                <a16:creationId xmlns="" xmlns:a16="http://schemas.microsoft.com/office/drawing/2014/main" id="{226D0AE8-45C0-441A-A002-70917D4EFAFA}"/>
              </a:ext>
            </a:extLst>
          </xdr:cNvPr>
          <xdr:cNvSpPr txBox="1">
            <a:spLocks noChangeArrowheads="1"/>
          </xdr:cNvSpPr>
        </xdr:nvSpPr>
        <xdr:spPr bwMode="auto">
          <a:xfrm>
            <a:off x="528" y="846"/>
            <a:ext cx="156" cy="3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1000" b="0" i="0" strike="noStrike">
                <a:solidFill>
                  <a:sysClr val="windowText" lastClr="000000"/>
                </a:solidFill>
                <a:effectLst/>
                <a:latin typeface="+mn-lt"/>
                <a:ea typeface="+mn-ea"/>
                <a:cs typeface="+mn-cs"/>
              </a:rPr>
              <a:t>TESORERO</a:t>
            </a:r>
            <a:r>
              <a:rPr lang="es-ES" sz="1000" b="0" i="0" strike="noStrike" baseline="0">
                <a:solidFill>
                  <a:sysClr val="windowText" lastClr="000000"/>
                </a:solidFill>
                <a:effectLst/>
                <a:latin typeface="+mn-lt"/>
                <a:ea typeface="+mn-ea"/>
                <a:cs typeface="+mn-cs"/>
              </a:rPr>
              <a:t> IMCUFIDEJ                                                                       P.L.C. SAUL GARCIA NAVA                                                                           </a:t>
            </a:r>
            <a:r>
              <a:rPr lang="es-ES" sz="800" b="0" i="0" strike="noStrike">
                <a:solidFill>
                  <a:srgbClr val="000000"/>
                </a:solidFill>
                <a:latin typeface="Arial"/>
                <a:cs typeface="Arial"/>
              </a:rPr>
              <a:t>  </a:t>
            </a:r>
            <a:endParaRPr lang="es-ES" sz="500" b="0" i="0" strike="noStrike">
              <a:solidFill>
                <a:srgbClr val="000000"/>
              </a:solidFill>
              <a:latin typeface="Arial"/>
              <a:cs typeface="Arial"/>
            </a:endParaRPr>
          </a:p>
          <a:p>
            <a:pPr algn="ctr" rtl="1">
              <a:defRPr sz="1000"/>
            </a:pPr>
            <a:endParaRPr lang="es-ES" sz="500" b="0" i="0" strike="noStrike">
              <a:solidFill>
                <a:srgbClr val="000000"/>
              </a:solidFill>
              <a:latin typeface="Arial"/>
              <a:cs typeface="Arial"/>
            </a:endParaRPr>
          </a:p>
        </xdr:txBody>
      </xdr:sp>
      <xdr:sp macro="" textlink="">
        <xdr:nvSpPr>
          <xdr:cNvPr id="6" name="Text Box 18">
            <a:extLst>
              <a:ext uri="{FF2B5EF4-FFF2-40B4-BE49-F238E27FC236}">
                <a16:creationId xmlns="" xmlns:a16="http://schemas.microsoft.com/office/drawing/2014/main" id="{F14A93DB-5615-4EDE-B1A1-F1844DC3A9E4}"/>
              </a:ext>
            </a:extLst>
          </xdr:cNvPr>
          <xdr:cNvSpPr txBox="1">
            <a:spLocks noChangeArrowheads="1"/>
          </xdr:cNvSpPr>
        </xdr:nvSpPr>
        <xdr:spPr bwMode="auto">
          <a:xfrm>
            <a:off x="271" y="845"/>
            <a:ext cx="195"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grp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140707</xdr:colOff>
      <xdr:row>1</xdr:row>
      <xdr:rowOff>95250</xdr:rowOff>
    </xdr:from>
    <xdr:ext cx="738532" cy="619836"/>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902707" y="285750"/>
          <a:ext cx="738532" cy="619836"/>
        </a:xfrm>
        <a:prstGeom prst="rect">
          <a:avLst/>
        </a:prstGeom>
      </xdr:spPr>
    </xdr:pic>
    <xdr:clientData/>
  </xdr:oneCellAnchor>
  <xdr:twoCellAnchor>
    <xdr:from>
      <xdr:col>1</xdr:col>
      <xdr:colOff>536001</xdr:colOff>
      <xdr:row>17</xdr:row>
      <xdr:rowOff>137807</xdr:rowOff>
    </xdr:from>
    <xdr:to>
      <xdr:col>11</xdr:col>
      <xdr:colOff>830318</xdr:colOff>
      <xdr:row>21</xdr:row>
      <xdr:rowOff>53946</xdr:rowOff>
    </xdr:to>
    <xdr:grpSp>
      <xdr:nvGrpSpPr>
        <xdr:cNvPr id="3" name="Group 15">
          <a:extLst>
            <a:ext uri="{FF2B5EF4-FFF2-40B4-BE49-F238E27FC236}">
              <a16:creationId xmlns="" xmlns:a16="http://schemas.microsoft.com/office/drawing/2014/main" id="{ED15B8EB-B053-411D-B993-7D0F3D61ACF6}"/>
            </a:ext>
          </a:extLst>
        </xdr:cNvPr>
        <xdr:cNvGrpSpPr>
          <a:grpSpLocks/>
        </xdr:cNvGrpSpPr>
      </xdr:nvGrpSpPr>
      <xdr:grpSpPr bwMode="auto">
        <a:xfrm>
          <a:off x="593151" y="3909707"/>
          <a:ext cx="12876842" cy="640039"/>
          <a:chOff x="260" y="845"/>
          <a:chExt cx="636" cy="39"/>
        </a:xfrm>
      </xdr:grpSpPr>
      <xdr:sp macro="" textlink="">
        <xdr:nvSpPr>
          <xdr:cNvPr id="4" name="Text Box 17">
            <a:extLst>
              <a:ext uri="{FF2B5EF4-FFF2-40B4-BE49-F238E27FC236}">
                <a16:creationId xmlns="" xmlns:a16="http://schemas.microsoft.com/office/drawing/2014/main" id="{A8E8C520-4C95-4926-B118-F808AF796657}"/>
              </a:ext>
            </a:extLst>
          </xdr:cNvPr>
          <xdr:cNvSpPr txBox="1">
            <a:spLocks noChangeArrowheads="1"/>
          </xdr:cNvSpPr>
        </xdr:nvSpPr>
        <xdr:spPr bwMode="auto">
          <a:xfrm>
            <a:off x="528" y="846"/>
            <a:ext cx="198"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5" name="Text Box 18">
            <a:extLst>
              <a:ext uri="{FF2B5EF4-FFF2-40B4-BE49-F238E27FC236}">
                <a16:creationId xmlns="" xmlns:a16="http://schemas.microsoft.com/office/drawing/2014/main" id="{5597C1B5-2A06-4661-8690-A400D9F0ECF9}"/>
              </a:ext>
            </a:extLst>
          </xdr:cNvPr>
          <xdr:cNvSpPr txBox="1">
            <a:spLocks noChangeArrowheads="1"/>
          </xdr:cNvSpPr>
        </xdr:nvSpPr>
        <xdr:spPr bwMode="auto">
          <a:xfrm>
            <a:off x="260" y="845"/>
            <a:ext cx="151" cy="3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1000" b="0" i="0">
                <a:effectLst/>
                <a:latin typeface="+mn-lt"/>
                <a:ea typeface="+mn-ea"/>
                <a:cs typeface="+mn-cs"/>
              </a:rPr>
              <a:t>DIRECTOR IMCUFIDEJ                                                                                                    LIC. MAURICIO MERIDA HERNANDEZ </a:t>
            </a:r>
            <a:r>
              <a:rPr lang="es-ES" sz="800" b="0" i="0" strike="noStrike">
                <a:solidFill>
                  <a:srgbClr val="000000"/>
                </a:solidFill>
                <a:latin typeface="Arial"/>
                <a:cs typeface="Arial"/>
              </a:rPr>
              <a:t> </a:t>
            </a:r>
          </a:p>
        </xdr:txBody>
      </xdr:sp>
      <xdr:sp macro="" textlink="">
        <xdr:nvSpPr>
          <xdr:cNvPr id="6" name="Text Box 19">
            <a:extLst>
              <a:ext uri="{FF2B5EF4-FFF2-40B4-BE49-F238E27FC236}">
                <a16:creationId xmlns="" xmlns:a16="http://schemas.microsoft.com/office/drawing/2014/main" id="{E93652CD-85D4-43BD-A155-43F8A8557C36}"/>
              </a:ext>
            </a:extLst>
          </xdr:cNvPr>
          <xdr:cNvSpPr txBox="1">
            <a:spLocks noChangeArrowheads="1"/>
          </xdr:cNvSpPr>
        </xdr:nvSpPr>
        <xdr:spPr bwMode="auto">
          <a:xfrm>
            <a:off x="774" y="846"/>
            <a:ext cx="122" cy="38"/>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1000" b="0" i="0" baseline="0">
                <a:effectLst/>
                <a:latin typeface="+mn-lt"/>
                <a:ea typeface="+mn-ea"/>
                <a:cs typeface="+mn-cs"/>
              </a:rPr>
              <a:t>TESORERO IMCUFIDEJ                                                    P.L.C. SAUL GARCIA NAVA   </a:t>
            </a:r>
            <a:r>
              <a:rPr lang="es-ES" sz="800" b="0" i="0" strike="noStrike">
                <a:solidFill>
                  <a:srgbClr val="000000"/>
                </a:solidFill>
                <a:latin typeface="Arial"/>
                <a:cs typeface="Arial"/>
              </a:rPr>
              <a:t> </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55563</xdr:colOff>
      <xdr:row>1</xdr:row>
      <xdr:rowOff>47626</xdr:rowOff>
    </xdr:from>
    <xdr:to>
      <xdr:col>1</xdr:col>
      <xdr:colOff>523875</xdr:colOff>
      <xdr:row>1</xdr:row>
      <xdr:rowOff>193675</xdr:rowOff>
    </xdr:to>
    <xdr:pic>
      <xdr:nvPicPr>
        <xdr:cNvPr id="2" name="1 Imagen">
          <a:extLst>
            <a:ext uri="{FF2B5EF4-FFF2-40B4-BE49-F238E27FC236}">
              <a16:creationId xmlns:a16="http://schemas.microsoft.com/office/drawing/2014/main" xmlns="" id="{00000000-0008-0000-3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713" y="104776"/>
          <a:ext cx="468312" cy="460374"/>
        </a:xfrm>
        <a:prstGeom prst="rect">
          <a:avLst/>
        </a:prstGeom>
      </xdr:spPr>
    </xdr:pic>
    <xdr:clientData/>
  </xdr:twoCellAnchor>
  <xdr:twoCellAnchor>
    <xdr:from>
      <xdr:col>1</xdr:col>
      <xdr:colOff>761999</xdr:colOff>
      <xdr:row>47</xdr:row>
      <xdr:rowOff>163445</xdr:rowOff>
    </xdr:from>
    <xdr:to>
      <xdr:col>11</xdr:col>
      <xdr:colOff>89558</xdr:colOff>
      <xdr:row>52</xdr:row>
      <xdr:rowOff>177732</xdr:rowOff>
    </xdr:to>
    <xdr:grpSp>
      <xdr:nvGrpSpPr>
        <xdr:cNvPr id="3" name="Group 15">
          <a:extLst>
            <a:ext uri="{FF2B5EF4-FFF2-40B4-BE49-F238E27FC236}">
              <a16:creationId xmlns:a16="http://schemas.microsoft.com/office/drawing/2014/main" xmlns="" id="{00000000-0008-0000-3300-000003000000}"/>
            </a:ext>
          </a:extLst>
        </xdr:cNvPr>
        <xdr:cNvGrpSpPr>
          <a:grpSpLocks/>
        </xdr:cNvGrpSpPr>
      </xdr:nvGrpSpPr>
      <xdr:grpSpPr bwMode="auto">
        <a:xfrm>
          <a:off x="819149" y="11660120"/>
          <a:ext cx="13672209" cy="919162"/>
          <a:chOff x="22" y="848"/>
          <a:chExt cx="678" cy="26"/>
        </a:xfrm>
      </xdr:grpSpPr>
      <xdr:sp macro="" textlink="">
        <xdr:nvSpPr>
          <xdr:cNvPr id="4" name="Text Box 16">
            <a:extLst>
              <a:ext uri="{FF2B5EF4-FFF2-40B4-BE49-F238E27FC236}">
                <a16:creationId xmlns:a16="http://schemas.microsoft.com/office/drawing/2014/main" xmlns="" id="{00000000-0008-0000-3300-000004000000}"/>
              </a:ext>
            </a:extLst>
          </xdr:cNvPr>
          <xdr:cNvSpPr txBox="1">
            <a:spLocks noChangeArrowheads="1"/>
          </xdr:cNvSpPr>
        </xdr:nvSpPr>
        <xdr:spPr bwMode="auto">
          <a:xfrm>
            <a:off x="22" y="848"/>
            <a:ext cx="191"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____________________________________</a:t>
            </a:r>
          </a:p>
          <a:p>
            <a:pPr algn="ctr" rtl="1">
              <a:defRPr sz="1000"/>
            </a:pPr>
            <a:r>
              <a:rPr lang="es-ES" sz="800" b="0" i="0" strike="noStrike">
                <a:solidFill>
                  <a:srgbClr val="000000"/>
                </a:solidFill>
                <a:latin typeface="Arial"/>
                <a:cs typeface="Arial"/>
              </a:rPr>
              <a:t>  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5" name="Text Box 17">
            <a:extLst>
              <a:ext uri="{FF2B5EF4-FFF2-40B4-BE49-F238E27FC236}">
                <a16:creationId xmlns:a16="http://schemas.microsoft.com/office/drawing/2014/main" xmlns="" id="{00000000-0008-0000-3300-000005000000}"/>
              </a:ext>
            </a:extLst>
          </xdr:cNvPr>
          <xdr:cNvSpPr txBox="1">
            <a:spLocks noChangeArrowheads="1"/>
          </xdr:cNvSpPr>
        </xdr:nvSpPr>
        <xdr:spPr bwMode="auto">
          <a:xfrm>
            <a:off x="529" y="850"/>
            <a:ext cx="171"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  </a:t>
            </a:r>
            <a:endParaRPr lang="es-ES" sz="500" b="0" i="0" strike="noStrike">
              <a:solidFill>
                <a:srgbClr val="000000"/>
              </a:solidFill>
              <a:latin typeface="Arial"/>
              <a:cs typeface="Arial"/>
            </a:endParaRPr>
          </a:p>
          <a:p>
            <a:pPr algn="ctr" rtl="1">
              <a:defRPr sz="1000"/>
            </a:pPr>
            <a:endParaRPr lang="es-ES" sz="500" b="0" i="0" strike="noStrike">
              <a:solidFill>
                <a:srgbClr val="000000"/>
              </a:solidFill>
              <a:latin typeface="Arial"/>
              <a:cs typeface="Arial"/>
            </a:endParaRPr>
          </a:p>
        </xdr:txBody>
      </xdr:sp>
      <xdr:sp macro="" textlink="">
        <xdr:nvSpPr>
          <xdr:cNvPr id="6" name="Text Box 18">
            <a:extLst>
              <a:ext uri="{FF2B5EF4-FFF2-40B4-BE49-F238E27FC236}">
                <a16:creationId xmlns:a16="http://schemas.microsoft.com/office/drawing/2014/main" xmlns="" id="{00000000-0008-0000-3300-000006000000}"/>
              </a:ext>
            </a:extLst>
          </xdr:cNvPr>
          <xdr:cNvSpPr txBox="1">
            <a:spLocks noChangeArrowheads="1"/>
          </xdr:cNvSpPr>
        </xdr:nvSpPr>
        <xdr:spPr bwMode="auto">
          <a:xfrm>
            <a:off x="270" y="848"/>
            <a:ext cx="195" cy="2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1000" b="0" i="0">
                <a:effectLst/>
                <a:latin typeface="+mn-lt"/>
                <a:ea typeface="+mn-ea"/>
                <a:cs typeface="+mn-cs"/>
              </a:rPr>
              <a:t> </a:t>
            </a:r>
            <a:r>
              <a:rPr lang="es-ES" sz="800" b="0" i="0" strike="noStrike">
                <a:solidFill>
                  <a:srgbClr val="000000"/>
                </a:solidFill>
                <a:latin typeface="Arial"/>
                <a:cs typeface="Arial"/>
              </a:rPr>
              <a:t> </a:t>
            </a:r>
          </a:p>
        </xdr:txBody>
      </xdr:sp>
    </xdr:grpSp>
    <xdr:clientData/>
  </xdr:twoCellAnchor>
  <xdr:oneCellAnchor>
    <xdr:from>
      <xdr:col>1</xdr:col>
      <xdr:colOff>31751</xdr:colOff>
      <xdr:row>1</xdr:row>
      <xdr:rowOff>71440</xdr:rowOff>
    </xdr:from>
    <xdr:ext cx="611187" cy="512958"/>
    <xdr:pic>
      <xdr:nvPicPr>
        <xdr:cNvPr id="7"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tretch>
          <a:fillRect/>
        </a:stretch>
      </xdr:blipFill>
      <xdr:spPr>
        <a:xfrm>
          <a:off x="88901" y="128590"/>
          <a:ext cx="611187" cy="51295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285750</xdr:colOff>
      <xdr:row>1</xdr:row>
      <xdr:rowOff>161925</xdr:rowOff>
    </xdr:from>
    <xdr:ext cx="832840" cy="828675"/>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1047750" y="352425"/>
          <a:ext cx="832840" cy="828675"/>
        </a:xfrm>
        <a:prstGeom prst="rect">
          <a:avLst/>
        </a:prstGeom>
      </xdr:spPr>
    </xdr:pic>
    <xdr:clientData/>
  </xdr:oneCellAnchor>
  <xdr:twoCellAnchor>
    <xdr:from>
      <xdr:col>1</xdr:col>
      <xdr:colOff>419100</xdr:colOff>
      <xdr:row>82</xdr:row>
      <xdr:rowOff>0</xdr:rowOff>
    </xdr:from>
    <xdr:to>
      <xdr:col>7</xdr:col>
      <xdr:colOff>0</xdr:colOff>
      <xdr:row>82</xdr:row>
      <xdr:rowOff>104775</xdr:rowOff>
    </xdr:to>
    <xdr:grpSp>
      <xdr:nvGrpSpPr>
        <xdr:cNvPr id="3" name="Group 15">
          <a:extLst>
            <a:ext uri="{FF2B5EF4-FFF2-40B4-BE49-F238E27FC236}">
              <a16:creationId xmlns:a16="http://schemas.microsoft.com/office/drawing/2014/main" xmlns="" id="{F72BDFEB-D66C-4FCA-AAC1-5E205709FA06}"/>
            </a:ext>
          </a:extLst>
        </xdr:cNvPr>
        <xdr:cNvGrpSpPr>
          <a:grpSpLocks/>
        </xdr:cNvGrpSpPr>
      </xdr:nvGrpSpPr>
      <xdr:grpSpPr bwMode="auto">
        <a:xfrm>
          <a:off x="504825" y="18011775"/>
          <a:ext cx="11706225" cy="104775"/>
          <a:chOff x="11" y="852"/>
          <a:chExt cx="1115" cy="27"/>
        </a:xfrm>
      </xdr:grpSpPr>
      <xdr:sp macro="" textlink="">
        <xdr:nvSpPr>
          <xdr:cNvPr id="4" name="Text Box 16">
            <a:extLst>
              <a:ext uri="{FF2B5EF4-FFF2-40B4-BE49-F238E27FC236}">
                <a16:creationId xmlns:a16="http://schemas.microsoft.com/office/drawing/2014/main" xmlns="" id="{10513506-71E0-42B3-8D90-6375116802DE}"/>
              </a:ext>
            </a:extLst>
          </xdr:cNvPr>
          <xdr:cNvSpPr txBox="1">
            <a:spLocks noChangeArrowheads="1"/>
          </xdr:cNvSpPr>
        </xdr:nvSpPr>
        <xdr:spPr bwMode="auto">
          <a:xfrm>
            <a:off x="11" y="852"/>
            <a:ext cx="212"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PRESIDENTE MUNICIPAL (10)</a:t>
            </a:r>
          </a:p>
        </xdr:txBody>
      </xdr:sp>
      <xdr:sp macro="" textlink="">
        <xdr:nvSpPr>
          <xdr:cNvPr id="5" name="Text Box 17">
            <a:extLst>
              <a:ext uri="{FF2B5EF4-FFF2-40B4-BE49-F238E27FC236}">
                <a16:creationId xmlns:a16="http://schemas.microsoft.com/office/drawing/2014/main" xmlns="" id="{EC1A54D0-6E31-4ACE-A0D0-D2B38B0D8021}"/>
              </a:ext>
            </a:extLst>
          </xdr:cNvPr>
          <xdr:cNvSpPr txBox="1">
            <a:spLocks noChangeArrowheads="1"/>
          </xdr:cNvSpPr>
        </xdr:nvSpPr>
        <xdr:spPr bwMode="auto">
          <a:xfrm>
            <a:off x="609" y="855"/>
            <a:ext cx="207"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SECRETARIO (10)</a:t>
            </a:r>
          </a:p>
        </xdr:txBody>
      </xdr:sp>
      <xdr:sp macro="" textlink="">
        <xdr:nvSpPr>
          <xdr:cNvPr id="6" name="Text Box 18">
            <a:extLst>
              <a:ext uri="{FF2B5EF4-FFF2-40B4-BE49-F238E27FC236}">
                <a16:creationId xmlns:a16="http://schemas.microsoft.com/office/drawing/2014/main" xmlns="" id="{3CEF3916-DB2E-4239-B2DD-918C846A5D15}"/>
              </a:ext>
            </a:extLst>
          </xdr:cNvPr>
          <xdr:cNvSpPr txBox="1">
            <a:spLocks noChangeArrowheads="1"/>
          </xdr:cNvSpPr>
        </xdr:nvSpPr>
        <xdr:spPr bwMode="auto">
          <a:xfrm>
            <a:off x="326" y="854"/>
            <a:ext cx="207" cy="2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SINDICO(S)  (10)</a:t>
            </a:r>
          </a:p>
        </xdr:txBody>
      </xdr:sp>
      <xdr:sp macro="" textlink="">
        <xdr:nvSpPr>
          <xdr:cNvPr id="7" name="Text Box 19">
            <a:extLst>
              <a:ext uri="{FF2B5EF4-FFF2-40B4-BE49-F238E27FC236}">
                <a16:creationId xmlns:a16="http://schemas.microsoft.com/office/drawing/2014/main" xmlns="" id="{449C507C-2B4C-4EAB-AF86-319FE6CE6C72}"/>
              </a:ext>
            </a:extLst>
          </xdr:cNvPr>
          <xdr:cNvSpPr txBox="1">
            <a:spLocks noChangeArrowheads="1"/>
          </xdr:cNvSpPr>
        </xdr:nvSpPr>
        <xdr:spPr bwMode="auto">
          <a:xfrm>
            <a:off x="923" y="855"/>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(10)</a:t>
            </a:r>
          </a:p>
        </xdr:txBody>
      </xdr:sp>
    </xdr:grpSp>
    <xdr:clientData/>
  </xdr:twoCellAnchor>
  <xdr:twoCellAnchor>
    <xdr:from>
      <xdr:col>4</xdr:col>
      <xdr:colOff>57150</xdr:colOff>
      <xdr:row>6</xdr:row>
      <xdr:rowOff>57150</xdr:rowOff>
    </xdr:from>
    <xdr:to>
      <xdr:col>4</xdr:col>
      <xdr:colOff>1695450</xdr:colOff>
      <xdr:row>7</xdr:row>
      <xdr:rowOff>104775</xdr:rowOff>
    </xdr:to>
    <xdr:sp macro="[0]!A_2017" textlink="">
      <xdr:nvSpPr>
        <xdr:cNvPr id="8" name="Rectángulo: esquinas redondeadas 3">
          <a:extLst>
            <a:ext uri="{FF2B5EF4-FFF2-40B4-BE49-F238E27FC236}">
              <a16:creationId xmlns:a16="http://schemas.microsoft.com/office/drawing/2014/main" xmlns="" id="{E00C31B9-2781-4B60-BA9B-9B2FA7CE83C9}"/>
            </a:ext>
          </a:extLst>
        </xdr:cNvPr>
        <xdr:cNvSpPr/>
      </xdr:nvSpPr>
      <xdr:spPr>
        <a:xfrm>
          <a:off x="3105150" y="1200150"/>
          <a:ext cx="704850" cy="2381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219075</xdr:colOff>
      <xdr:row>6</xdr:row>
      <xdr:rowOff>66675</xdr:rowOff>
    </xdr:from>
    <xdr:to>
      <xdr:col>5</xdr:col>
      <xdr:colOff>1857375</xdr:colOff>
      <xdr:row>7</xdr:row>
      <xdr:rowOff>114300</xdr:rowOff>
    </xdr:to>
    <xdr:sp macro="[0]!A_2016" textlink="">
      <xdr:nvSpPr>
        <xdr:cNvPr id="9" name="Rectángulo: esquinas redondeadas 8">
          <a:extLst>
            <a:ext uri="{FF2B5EF4-FFF2-40B4-BE49-F238E27FC236}">
              <a16:creationId xmlns:a16="http://schemas.microsoft.com/office/drawing/2014/main" xmlns="" id="{8280113F-69A3-49D0-88BC-FA77F2FCA78B}"/>
            </a:ext>
          </a:extLst>
        </xdr:cNvPr>
        <xdr:cNvSpPr/>
      </xdr:nvSpPr>
      <xdr:spPr>
        <a:xfrm>
          <a:off x="4029075" y="1209675"/>
          <a:ext cx="542925" cy="2381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3175</xdr:colOff>
      <xdr:row>82</xdr:row>
      <xdr:rowOff>0</xdr:rowOff>
    </xdr:from>
    <xdr:to>
      <xdr:col>7</xdr:col>
      <xdr:colOff>919196</xdr:colOff>
      <xdr:row>85</xdr:row>
      <xdr:rowOff>179784</xdr:rowOff>
    </xdr:to>
    <xdr:grpSp>
      <xdr:nvGrpSpPr>
        <xdr:cNvPr id="10" name="Group 17">
          <a:extLst>
            <a:ext uri="{FF2B5EF4-FFF2-40B4-BE49-F238E27FC236}">
              <a16:creationId xmlns:a16="http://schemas.microsoft.com/office/drawing/2014/main" xmlns="" id="{50CF751C-6945-422C-8BDF-5B0C188F04BB}"/>
            </a:ext>
          </a:extLst>
        </xdr:cNvPr>
        <xdr:cNvGrpSpPr>
          <a:grpSpLocks/>
        </xdr:cNvGrpSpPr>
      </xdr:nvGrpSpPr>
      <xdr:grpSpPr bwMode="auto">
        <a:xfrm>
          <a:off x="1879600" y="18011775"/>
          <a:ext cx="11250646" cy="751284"/>
          <a:chOff x="11" y="852"/>
          <a:chExt cx="1015" cy="27"/>
        </a:xfrm>
      </xdr:grpSpPr>
      <xdr:sp macro="" textlink="">
        <xdr:nvSpPr>
          <xdr:cNvPr id="11" name="Text Box 18">
            <a:extLst>
              <a:ext uri="{FF2B5EF4-FFF2-40B4-BE49-F238E27FC236}">
                <a16:creationId xmlns:a16="http://schemas.microsoft.com/office/drawing/2014/main" xmlns="" id="{5EB3D081-B365-4C41-8583-57EC721A171B}"/>
              </a:ext>
            </a:extLst>
          </xdr:cNvPr>
          <xdr:cNvSpPr txBox="1">
            <a:spLocks noChangeArrowheads="1"/>
          </xdr:cNvSpPr>
        </xdr:nvSpPr>
        <xdr:spPr bwMode="auto">
          <a:xfrm>
            <a:off x="11" y="852"/>
            <a:ext cx="212"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 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12" name="Text Box 19">
            <a:extLst>
              <a:ext uri="{FF2B5EF4-FFF2-40B4-BE49-F238E27FC236}">
                <a16:creationId xmlns:a16="http://schemas.microsoft.com/office/drawing/2014/main" xmlns="" id="{68D1500B-86C4-41C3-B2C4-839E1E5FA159}"/>
              </a:ext>
            </a:extLst>
          </xdr:cNvPr>
          <xdr:cNvSpPr txBox="1">
            <a:spLocks noChangeArrowheads="1"/>
          </xdr:cNvSpPr>
        </xdr:nvSpPr>
        <xdr:spPr bwMode="auto">
          <a:xfrm>
            <a:off x="609" y="855"/>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13" name="Text Box 20">
            <a:extLst>
              <a:ext uri="{FF2B5EF4-FFF2-40B4-BE49-F238E27FC236}">
                <a16:creationId xmlns:a16="http://schemas.microsoft.com/office/drawing/2014/main" xmlns="" id="{848EA770-DA5C-47F6-B624-3B326007E7E1}"/>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14" name="Text Box 21">
            <a:extLst>
              <a:ext uri="{FF2B5EF4-FFF2-40B4-BE49-F238E27FC236}">
                <a16:creationId xmlns:a16="http://schemas.microsoft.com/office/drawing/2014/main" xmlns="" id="{164447D9-3A62-4F3B-81CC-EF619876EBB0}"/>
              </a:ext>
            </a:extLst>
          </xdr:cNvPr>
          <xdr:cNvSpPr txBox="1">
            <a:spLocks noChangeArrowheads="1"/>
          </xdr:cNvSpPr>
        </xdr:nvSpPr>
        <xdr:spPr bwMode="auto">
          <a:xfrm>
            <a:off x="823" y="852"/>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666750</xdr:colOff>
      <xdr:row>52</xdr:row>
      <xdr:rowOff>142883</xdr:rowOff>
    </xdr:from>
    <xdr:to>
      <xdr:col>6</xdr:col>
      <xdr:colOff>735036</xdr:colOff>
      <xdr:row>55</xdr:row>
      <xdr:rowOff>78325</xdr:rowOff>
    </xdr:to>
    <xdr:grpSp>
      <xdr:nvGrpSpPr>
        <xdr:cNvPr id="2" name="Group 19">
          <a:extLst>
            <a:ext uri="{FF2B5EF4-FFF2-40B4-BE49-F238E27FC236}">
              <a16:creationId xmlns:a16="http://schemas.microsoft.com/office/drawing/2014/main" xmlns="" id="{47F7EEA2-03DD-40B5-B76A-1E83D44D305F}"/>
            </a:ext>
          </a:extLst>
        </xdr:cNvPr>
        <xdr:cNvGrpSpPr>
          <a:grpSpLocks/>
        </xdr:cNvGrpSpPr>
      </xdr:nvGrpSpPr>
      <xdr:grpSpPr bwMode="auto">
        <a:xfrm>
          <a:off x="819150" y="10563233"/>
          <a:ext cx="10012386" cy="430742"/>
          <a:chOff x="4" y="778"/>
          <a:chExt cx="1173" cy="33"/>
        </a:xfrm>
      </xdr:grpSpPr>
      <xdr:sp macro="" textlink="">
        <xdr:nvSpPr>
          <xdr:cNvPr id="3" name="Text Box 7">
            <a:extLst>
              <a:ext uri="{FF2B5EF4-FFF2-40B4-BE49-F238E27FC236}">
                <a16:creationId xmlns:a16="http://schemas.microsoft.com/office/drawing/2014/main" xmlns="" id="{2301C1B8-A97F-42A5-BE7A-39D99418FE35}"/>
              </a:ext>
            </a:extLst>
          </xdr:cNvPr>
          <xdr:cNvSpPr txBox="1">
            <a:spLocks noChangeArrowheads="1"/>
          </xdr:cNvSpPr>
        </xdr:nvSpPr>
        <xdr:spPr bwMode="auto">
          <a:xfrm>
            <a:off x="4" y="778"/>
            <a:ext cx="227" cy="33"/>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0" i="0" strike="noStrike">
                <a:solidFill>
                  <a:srgbClr val="000000"/>
                </a:solidFill>
                <a:latin typeface="Arial" pitchFamily="34" charset="0"/>
                <a:cs typeface="Arial" pitchFamily="34" charset="0"/>
              </a:rPr>
              <a:t>_____________________________  DIRECTOR IMCUFIDEJ                           LIC. MAURICIO MERIDA</a:t>
            </a:r>
            <a:r>
              <a:rPr lang="es-ES" sz="800" b="0" i="0" strike="noStrike" baseline="0">
                <a:solidFill>
                  <a:srgbClr val="000000"/>
                </a:solidFill>
                <a:latin typeface="Arial" pitchFamily="34" charset="0"/>
                <a:cs typeface="Arial" pitchFamily="34" charset="0"/>
              </a:rPr>
              <a:t> HERNANDEZ</a:t>
            </a:r>
            <a:endParaRPr lang="es-ES" sz="800" b="0" i="0" strike="noStrike">
              <a:solidFill>
                <a:srgbClr val="000000"/>
              </a:solidFill>
              <a:latin typeface="Arial" pitchFamily="34" charset="0"/>
              <a:cs typeface="Arial" pitchFamily="34" charset="0"/>
            </a:endParaRPr>
          </a:p>
        </xdr:txBody>
      </xdr:sp>
      <xdr:sp macro="" textlink="">
        <xdr:nvSpPr>
          <xdr:cNvPr id="4" name="Text Box 8">
            <a:extLst>
              <a:ext uri="{FF2B5EF4-FFF2-40B4-BE49-F238E27FC236}">
                <a16:creationId xmlns:a16="http://schemas.microsoft.com/office/drawing/2014/main" xmlns="" id="{6811CA3F-23D3-463B-937A-8081B7400A3F}"/>
              </a:ext>
            </a:extLst>
          </xdr:cNvPr>
          <xdr:cNvSpPr txBox="1">
            <a:spLocks noChangeArrowheads="1"/>
          </xdr:cNvSpPr>
        </xdr:nvSpPr>
        <xdr:spPr bwMode="auto">
          <a:xfrm>
            <a:off x="601" y="781"/>
            <a:ext cx="22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pitchFamily="34" charset="0"/>
              <a:cs typeface="Arial" pitchFamily="34" charset="0"/>
            </a:endParaRPr>
          </a:p>
        </xdr:txBody>
      </xdr:sp>
      <xdr:sp macro="" textlink="">
        <xdr:nvSpPr>
          <xdr:cNvPr id="5" name="Text Box 9">
            <a:extLst>
              <a:ext uri="{FF2B5EF4-FFF2-40B4-BE49-F238E27FC236}">
                <a16:creationId xmlns:a16="http://schemas.microsoft.com/office/drawing/2014/main" xmlns="" id="{FAC9AF07-7F20-4499-9E60-FFACC2F68A5E}"/>
              </a:ext>
            </a:extLst>
          </xdr:cNvPr>
          <xdr:cNvSpPr txBox="1">
            <a:spLocks noChangeArrowheads="1"/>
          </xdr:cNvSpPr>
        </xdr:nvSpPr>
        <xdr:spPr bwMode="auto">
          <a:xfrm>
            <a:off x="308" y="780"/>
            <a:ext cx="226"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pitchFamily="34" charset="0"/>
              <a:cs typeface="Arial" pitchFamily="34" charset="0"/>
            </a:endParaRPr>
          </a:p>
        </xdr:txBody>
      </xdr:sp>
      <xdr:sp macro="" textlink="">
        <xdr:nvSpPr>
          <xdr:cNvPr id="6" name="Text Box 10">
            <a:extLst>
              <a:ext uri="{FF2B5EF4-FFF2-40B4-BE49-F238E27FC236}">
                <a16:creationId xmlns:a16="http://schemas.microsoft.com/office/drawing/2014/main" xmlns="" id="{9AB7260C-A53E-4A30-B253-FA3E04015445}"/>
              </a:ext>
            </a:extLst>
          </xdr:cNvPr>
          <xdr:cNvSpPr txBox="1">
            <a:spLocks noChangeArrowheads="1"/>
          </xdr:cNvSpPr>
        </xdr:nvSpPr>
        <xdr:spPr bwMode="auto">
          <a:xfrm>
            <a:off x="946" y="781"/>
            <a:ext cx="231" cy="3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0" i="0" strike="noStrike">
                <a:solidFill>
                  <a:srgbClr val="000000"/>
                </a:solidFill>
                <a:latin typeface="Arial" pitchFamily="34" charset="0"/>
                <a:cs typeface="Arial" pitchFamily="34" charset="0"/>
              </a:rPr>
              <a:t>_______________________</a:t>
            </a:r>
          </a:p>
          <a:p>
            <a:pPr algn="ctr" rtl="1">
              <a:defRPr sz="1000"/>
            </a:pPr>
            <a:r>
              <a:rPr lang="es-ES" sz="800" b="0" i="0" strike="noStrike">
                <a:solidFill>
                  <a:sysClr val="windowText" lastClr="000000"/>
                </a:solidFill>
                <a:effectLst/>
                <a:latin typeface="Arial" pitchFamily="34" charset="0"/>
                <a:ea typeface="+mn-ea"/>
                <a:cs typeface="Arial" pitchFamily="34" charset="0"/>
              </a:rPr>
              <a:t>TESORERO</a:t>
            </a:r>
            <a:r>
              <a:rPr lang="es-ES" sz="800" b="0" i="0" strike="noStrike" baseline="0">
                <a:solidFill>
                  <a:sysClr val="windowText" lastClr="000000"/>
                </a:solidFill>
                <a:effectLst/>
                <a:latin typeface="Arial" pitchFamily="34" charset="0"/>
                <a:ea typeface="+mn-ea"/>
                <a:cs typeface="Arial" pitchFamily="34" charset="0"/>
              </a:rPr>
              <a:t> IMCUFIDEJ                       P.L.C. SAUL GARCIA NAVA</a:t>
            </a:r>
            <a:endParaRPr lang="es-ES" sz="800" b="0" i="0" strike="noStrike">
              <a:solidFill>
                <a:srgbClr val="000000"/>
              </a:solidFill>
              <a:latin typeface="Arial" pitchFamily="34" charset="0"/>
              <a:cs typeface="Arial" pitchFamily="34" charset="0"/>
            </a:endParaRPr>
          </a:p>
        </xdr:txBody>
      </xdr:sp>
    </xdr:grpSp>
    <xdr:clientData/>
  </xdr:twoCellAnchor>
  <xdr:twoCellAnchor>
    <xdr:from>
      <xdr:col>1</xdr:col>
      <xdr:colOff>19050</xdr:colOff>
      <xdr:row>6</xdr:row>
      <xdr:rowOff>0</xdr:rowOff>
    </xdr:from>
    <xdr:to>
      <xdr:col>1</xdr:col>
      <xdr:colOff>5095875</xdr:colOff>
      <xdr:row>6</xdr:row>
      <xdr:rowOff>1038225</xdr:rowOff>
    </xdr:to>
    <xdr:sp macro="[0]!A_2017" textlink="">
      <xdr:nvSpPr>
        <xdr:cNvPr id="7" name="Rectángulo: esquinas redondeadas 7">
          <a:extLst>
            <a:ext uri="{FF2B5EF4-FFF2-40B4-BE49-F238E27FC236}">
              <a16:creationId xmlns:a16="http://schemas.microsoft.com/office/drawing/2014/main" xmlns="" id="{2D6BC20F-3490-428E-9E88-22BD045BA2D4}"/>
            </a:ext>
          </a:extLst>
        </xdr:cNvPr>
        <xdr:cNvSpPr/>
      </xdr:nvSpPr>
      <xdr:spPr>
        <a:xfrm>
          <a:off x="781050" y="1143000"/>
          <a:ext cx="742950" cy="1905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oneCellAnchor>
    <xdr:from>
      <xdr:col>1</xdr:col>
      <xdr:colOff>561975</xdr:colOff>
      <xdr:row>1</xdr:row>
      <xdr:rowOff>47625</xdr:rowOff>
    </xdr:from>
    <xdr:ext cx="702395" cy="666750"/>
    <xdr:pic>
      <xdr:nvPicPr>
        <xdr:cNvPr id="8" name="Imagen 7">
          <a:extLst>
            <a:ext uri="{FF2B5EF4-FFF2-40B4-BE49-F238E27FC236}">
              <a16:creationId xmlns:a16="http://schemas.microsoft.com/office/drawing/2014/main" xmlns="" id="{AF735D3D-FF8C-416D-9C50-28BD5F17599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1323975" y="238125"/>
          <a:ext cx="702395" cy="6667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114300</xdr:colOff>
      <xdr:row>1</xdr:row>
      <xdr:rowOff>116410</xdr:rowOff>
    </xdr:from>
    <xdr:ext cx="859366" cy="858149"/>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6300" y="306910"/>
          <a:ext cx="859366" cy="858149"/>
        </a:xfrm>
        <a:prstGeom prst="rect">
          <a:avLst/>
        </a:prstGeom>
      </xdr:spPr>
    </xdr:pic>
    <xdr:clientData/>
  </xdr:oneCellAnchor>
  <xdr:twoCellAnchor>
    <xdr:from>
      <xdr:col>1</xdr:col>
      <xdr:colOff>127000</xdr:colOff>
      <xdr:row>49</xdr:row>
      <xdr:rowOff>46561</xdr:rowOff>
    </xdr:from>
    <xdr:to>
      <xdr:col>6</xdr:col>
      <xdr:colOff>1600190</xdr:colOff>
      <xdr:row>52</xdr:row>
      <xdr:rowOff>26570</xdr:rowOff>
    </xdr:to>
    <xdr:grpSp>
      <xdr:nvGrpSpPr>
        <xdr:cNvPr id="3" name="Group 19">
          <a:extLst>
            <a:ext uri="{FF2B5EF4-FFF2-40B4-BE49-F238E27FC236}">
              <a16:creationId xmlns:a16="http://schemas.microsoft.com/office/drawing/2014/main" xmlns="" id="{BF5C17AF-59DE-4E41-AC69-39676790D601}"/>
            </a:ext>
          </a:extLst>
        </xdr:cNvPr>
        <xdr:cNvGrpSpPr>
          <a:grpSpLocks/>
        </xdr:cNvGrpSpPr>
      </xdr:nvGrpSpPr>
      <xdr:grpSpPr bwMode="auto">
        <a:xfrm>
          <a:off x="211667" y="9825561"/>
          <a:ext cx="12416356" cy="456259"/>
          <a:chOff x="4" y="778"/>
          <a:chExt cx="1132" cy="40"/>
        </a:xfrm>
      </xdr:grpSpPr>
      <xdr:sp macro="" textlink="">
        <xdr:nvSpPr>
          <xdr:cNvPr id="4" name="Text Box 7">
            <a:extLst>
              <a:ext uri="{FF2B5EF4-FFF2-40B4-BE49-F238E27FC236}">
                <a16:creationId xmlns:a16="http://schemas.microsoft.com/office/drawing/2014/main" xmlns="" id="{2DB951E3-D277-4CA3-861A-FE207934D917}"/>
              </a:ext>
            </a:extLst>
          </xdr:cNvPr>
          <xdr:cNvSpPr txBox="1">
            <a:spLocks noChangeArrowheads="1"/>
          </xdr:cNvSpPr>
        </xdr:nvSpPr>
        <xdr:spPr bwMode="auto">
          <a:xfrm>
            <a:off x="4" y="778"/>
            <a:ext cx="209" cy="4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800" b="0" i="0" strike="noStrike">
                <a:solidFill>
                  <a:srgbClr val="000000"/>
                </a:solidFill>
                <a:latin typeface="Arial"/>
                <a:cs typeface="Arial"/>
              </a:rPr>
              <a:t>DIRECTOR IMCUFIDEJ                                                LIC. MAURICIO MERIDA HERNANDEZ</a:t>
            </a:r>
          </a:p>
        </xdr:txBody>
      </xdr:sp>
      <xdr:sp macro="" textlink="">
        <xdr:nvSpPr>
          <xdr:cNvPr id="5" name="Text Box 8">
            <a:extLst>
              <a:ext uri="{FF2B5EF4-FFF2-40B4-BE49-F238E27FC236}">
                <a16:creationId xmlns:a16="http://schemas.microsoft.com/office/drawing/2014/main" xmlns="" id="{8E335CDD-4883-452F-AED5-0698A7407199}"/>
              </a:ext>
            </a:extLst>
          </xdr:cNvPr>
          <xdr:cNvSpPr txBox="1">
            <a:spLocks noChangeArrowheads="1"/>
          </xdr:cNvSpPr>
        </xdr:nvSpPr>
        <xdr:spPr bwMode="auto">
          <a:xfrm>
            <a:off x="601" y="781"/>
            <a:ext cx="22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6" name="Text Box 9">
            <a:extLst>
              <a:ext uri="{FF2B5EF4-FFF2-40B4-BE49-F238E27FC236}">
                <a16:creationId xmlns:a16="http://schemas.microsoft.com/office/drawing/2014/main" xmlns="" id="{438EE2FE-3EBE-43E2-A466-A226FEE35D47}"/>
              </a:ext>
            </a:extLst>
          </xdr:cNvPr>
          <xdr:cNvSpPr txBox="1">
            <a:spLocks noChangeArrowheads="1"/>
          </xdr:cNvSpPr>
        </xdr:nvSpPr>
        <xdr:spPr bwMode="auto">
          <a:xfrm>
            <a:off x="308" y="780"/>
            <a:ext cx="226"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7" name="Text Box 10">
            <a:extLst>
              <a:ext uri="{FF2B5EF4-FFF2-40B4-BE49-F238E27FC236}">
                <a16:creationId xmlns:a16="http://schemas.microsoft.com/office/drawing/2014/main" xmlns="" id="{777F75E5-12BC-440A-A74A-5F4804FC0331}"/>
              </a:ext>
            </a:extLst>
          </xdr:cNvPr>
          <xdr:cNvSpPr txBox="1">
            <a:spLocks noChangeArrowheads="1"/>
          </xdr:cNvSpPr>
        </xdr:nvSpPr>
        <xdr:spPr bwMode="auto">
          <a:xfrm>
            <a:off x="946" y="781"/>
            <a:ext cx="190" cy="3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a:t>
            </a:r>
          </a:p>
          <a:p>
            <a:pPr algn="ctr" rtl="1">
              <a:defRPr sz="1000"/>
            </a:pPr>
            <a:r>
              <a:rPr lang="es-ES" sz="800" b="0" i="0" strike="noStrike">
                <a:solidFill>
                  <a:srgbClr val="000000"/>
                </a:solidFill>
                <a:latin typeface="Arial"/>
                <a:cs typeface="Arial"/>
              </a:rPr>
              <a:t>TESORERO IMCUFIDEJ                                        P.L.C.</a:t>
            </a:r>
            <a:r>
              <a:rPr lang="es-ES" sz="800" b="0" i="0" strike="noStrike" baseline="0">
                <a:solidFill>
                  <a:srgbClr val="000000"/>
                </a:solidFill>
                <a:latin typeface="Arial"/>
                <a:cs typeface="Arial"/>
              </a:rPr>
              <a:t> SAUL GARCIA NAVA</a:t>
            </a:r>
            <a:endParaRPr lang="es-ES" sz="800" b="0" i="0" strike="noStrike">
              <a:solidFill>
                <a:srgbClr val="000000"/>
              </a:solidFill>
              <a:latin typeface="Arial"/>
              <a:cs typeface="Arial"/>
            </a:endParaRPr>
          </a:p>
        </xdr:txBody>
      </xdr:sp>
    </xdr:grpSp>
    <xdr:clientData/>
  </xdr:twoCellAnchor>
  <xdr:twoCellAnchor>
    <xdr:from>
      <xdr:col>2</xdr:col>
      <xdr:colOff>105833</xdr:colOff>
      <xdr:row>6</xdr:row>
      <xdr:rowOff>84667</xdr:rowOff>
    </xdr:from>
    <xdr:to>
      <xdr:col>4</xdr:col>
      <xdr:colOff>1481666</xdr:colOff>
      <xdr:row>7</xdr:row>
      <xdr:rowOff>169333</xdr:rowOff>
    </xdr:to>
    <xdr:sp macro="[0]!A_2017" textlink="">
      <xdr:nvSpPr>
        <xdr:cNvPr id="8" name="Rectángulo: esquinas redondeadas 2">
          <a:extLst>
            <a:ext uri="{FF2B5EF4-FFF2-40B4-BE49-F238E27FC236}">
              <a16:creationId xmlns:a16="http://schemas.microsoft.com/office/drawing/2014/main" xmlns="" id="{D7226CEA-4443-48DF-893C-DE698FA39022}"/>
            </a:ext>
          </a:extLst>
        </xdr:cNvPr>
        <xdr:cNvSpPr/>
      </xdr:nvSpPr>
      <xdr:spPr>
        <a:xfrm>
          <a:off x="1629833" y="1227667"/>
          <a:ext cx="2175933" cy="27516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95250</xdr:rowOff>
    </xdr:from>
    <xdr:ext cx="519318" cy="518583"/>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6300" y="285750"/>
          <a:ext cx="519318" cy="518583"/>
        </a:xfrm>
        <a:prstGeom prst="rect">
          <a:avLst/>
        </a:prstGeom>
      </xdr:spPr>
    </xdr:pic>
    <xdr:clientData/>
  </xdr:oneCellAnchor>
  <xdr:twoCellAnchor>
    <xdr:from>
      <xdr:col>3</xdr:col>
      <xdr:colOff>84667</xdr:colOff>
      <xdr:row>6</xdr:row>
      <xdr:rowOff>42335</xdr:rowOff>
    </xdr:from>
    <xdr:to>
      <xdr:col>6</xdr:col>
      <xdr:colOff>2328334</xdr:colOff>
      <xdr:row>7</xdr:row>
      <xdr:rowOff>158751</xdr:rowOff>
    </xdr:to>
    <xdr:sp macro="[0]!A_2017" textlink="">
      <xdr:nvSpPr>
        <xdr:cNvPr id="3" name="Rectángulo: esquinas redondeadas 1">
          <a:extLst>
            <a:ext uri="{FF2B5EF4-FFF2-40B4-BE49-F238E27FC236}">
              <a16:creationId xmlns:a16="http://schemas.microsoft.com/office/drawing/2014/main" xmlns="" id="{9769C2A9-6941-4E18-8ED8-0631D175E961}"/>
            </a:ext>
          </a:extLst>
        </xdr:cNvPr>
        <xdr:cNvSpPr/>
      </xdr:nvSpPr>
      <xdr:spPr>
        <a:xfrm>
          <a:off x="2370667" y="1185335"/>
          <a:ext cx="2967567" cy="30691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412750</xdr:colOff>
      <xdr:row>79</xdr:row>
      <xdr:rowOff>176212</xdr:rowOff>
    </xdr:from>
    <xdr:to>
      <xdr:col>7</xdr:col>
      <xdr:colOff>84610</xdr:colOff>
      <xdr:row>83</xdr:row>
      <xdr:rowOff>179784</xdr:rowOff>
    </xdr:to>
    <xdr:grpSp>
      <xdr:nvGrpSpPr>
        <xdr:cNvPr id="4" name="Group 17">
          <a:extLst>
            <a:ext uri="{FF2B5EF4-FFF2-40B4-BE49-F238E27FC236}">
              <a16:creationId xmlns:a16="http://schemas.microsoft.com/office/drawing/2014/main" xmlns="" id="{50CF751C-6945-422C-8BDF-5B0C188F04BB}"/>
            </a:ext>
          </a:extLst>
        </xdr:cNvPr>
        <xdr:cNvGrpSpPr>
          <a:grpSpLocks/>
        </xdr:cNvGrpSpPr>
      </xdr:nvGrpSpPr>
      <xdr:grpSpPr bwMode="auto">
        <a:xfrm>
          <a:off x="878417" y="15257462"/>
          <a:ext cx="11980276" cy="807905"/>
          <a:chOff x="11" y="852"/>
          <a:chExt cx="942" cy="27"/>
        </a:xfrm>
      </xdr:grpSpPr>
      <xdr:sp macro="" textlink="">
        <xdr:nvSpPr>
          <xdr:cNvPr id="5" name="Text Box 18">
            <a:extLst>
              <a:ext uri="{FF2B5EF4-FFF2-40B4-BE49-F238E27FC236}">
                <a16:creationId xmlns:a16="http://schemas.microsoft.com/office/drawing/2014/main" xmlns="" id="{5EB3D081-B365-4C41-8583-57EC721A171B}"/>
              </a:ext>
            </a:extLst>
          </xdr:cNvPr>
          <xdr:cNvSpPr txBox="1">
            <a:spLocks noChangeArrowheads="1"/>
          </xdr:cNvSpPr>
        </xdr:nvSpPr>
        <xdr:spPr bwMode="auto">
          <a:xfrm>
            <a:off x="11" y="852"/>
            <a:ext cx="192" cy="16"/>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 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6" name="Text Box 19">
            <a:extLst>
              <a:ext uri="{FF2B5EF4-FFF2-40B4-BE49-F238E27FC236}">
                <a16:creationId xmlns:a16="http://schemas.microsoft.com/office/drawing/2014/main" xmlns="" id="{68D1500B-86C4-41C3-B2C4-839E1E5FA159}"/>
              </a:ext>
            </a:extLst>
          </xdr:cNvPr>
          <xdr:cNvSpPr txBox="1">
            <a:spLocks noChangeArrowheads="1"/>
          </xdr:cNvSpPr>
        </xdr:nvSpPr>
        <xdr:spPr bwMode="auto">
          <a:xfrm>
            <a:off x="609" y="855"/>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20">
            <a:extLst>
              <a:ext uri="{FF2B5EF4-FFF2-40B4-BE49-F238E27FC236}">
                <a16:creationId xmlns:a16="http://schemas.microsoft.com/office/drawing/2014/main" xmlns="" id="{848EA770-DA5C-47F6-B624-3B326007E7E1}"/>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8" name="Text Box 21">
            <a:extLst>
              <a:ext uri="{FF2B5EF4-FFF2-40B4-BE49-F238E27FC236}">
                <a16:creationId xmlns:a16="http://schemas.microsoft.com/office/drawing/2014/main" xmlns="" id="{164447D9-3A62-4F3B-81CC-EF619876EBB0}"/>
              </a:ext>
            </a:extLst>
          </xdr:cNvPr>
          <xdr:cNvSpPr txBox="1">
            <a:spLocks noChangeArrowheads="1"/>
          </xdr:cNvSpPr>
        </xdr:nvSpPr>
        <xdr:spPr bwMode="auto">
          <a:xfrm>
            <a:off x="750" y="852"/>
            <a:ext cx="203" cy="24"/>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104775</xdr:colOff>
      <xdr:row>1</xdr:row>
      <xdr:rowOff>104775</xdr:rowOff>
    </xdr:from>
    <xdr:ext cx="628650" cy="625506"/>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66775" y="295275"/>
          <a:ext cx="628650" cy="625506"/>
        </a:xfrm>
        <a:prstGeom prst="rect">
          <a:avLst/>
        </a:prstGeom>
      </xdr:spPr>
    </xdr:pic>
    <xdr:clientData/>
  </xdr:oneCellAnchor>
  <xdr:twoCellAnchor>
    <xdr:from>
      <xdr:col>2</xdr:col>
      <xdr:colOff>609600</xdr:colOff>
      <xdr:row>4</xdr:row>
      <xdr:rowOff>161925</xdr:rowOff>
    </xdr:from>
    <xdr:to>
      <xdr:col>2</xdr:col>
      <xdr:colOff>2971800</xdr:colOff>
      <xdr:row>4</xdr:row>
      <xdr:rowOff>171450</xdr:rowOff>
    </xdr:to>
    <xdr:cxnSp macro="">
      <xdr:nvCxnSpPr>
        <xdr:cNvPr id="3" name="17 Conector recto">
          <a:extLst>
            <a:ext uri="{FF2B5EF4-FFF2-40B4-BE49-F238E27FC236}">
              <a16:creationId xmlns:a16="http://schemas.microsoft.com/office/drawing/2014/main" xmlns="" id="{85D904B7-7D33-4476-BBAE-CEB0046603D3}"/>
            </a:ext>
          </a:extLst>
        </xdr:cNvPr>
        <xdr:cNvCxnSpPr>
          <a:cxnSpLocks noChangeShapeType="1"/>
        </xdr:cNvCxnSpPr>
      </xdr:nvCxnSpPr>
      <xdr:spPr bwMode="auto">
        <a:xfrm>
          <a:off x="2133600" y="923925"/>
          <a:ext cx="15240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390525</xdr:colOff>
      <xdr:row>72</xdr:row>
      <xdr:rowOff>85725</xdr:rowOff>
    </xdr:from>
    <xdr:to>
      <xdr:col>5</xdr:col>
      <xdr:colOff>257423</xdr:colOff>
      <xdr:row>75</xdr:row>
      <xdr:rowOff>38100</xdr:rowOff>
    </xdr:to>
    <xdr:grpSp>
      <xdr:nvGrpSpPr>
        <xdr:cNvPr id="4" name="Group 17">
          <a:extLst>
            <a:ext uri="{FF2B5EF4-FFF2-40B4-BE49-F238E27FC236}">
              <a16:creationId xmlns:a16="http://schemas.microsoft.com/office/drawing/2014/main" xmlns="" id="{71013104-C141-45D2-8402-CEDD4B29D4F7}"/>
            </a:ext>
          </a:extLst>
        </xdr:cNvPr>
        <xdr:cNvGrpSpPr>
          <a:grpSpLocks/>
        </xdr:cNvGrpSpPr>
      </xdr:nvGrpSpPr>
      <xdr:grpSpPr bwMode="auto">
        <a:xfrm>
          <a:off x="504825" y="13801725"/>
          <a:ext cx="7420223" cy="523875"/>
          <a:chOff x="13" y="854"/>
          <a:chExt cx="1153" cy="15"/>
        </a:xfrm>
      </xdr:grpSpPr>
      <xdr:sp macro="" textlink="">
        <xdr:nvSpPr>
          <xdr:cNvPr id="5" name="Text Box 18">
            <a:extLst>
              <a:ext uri="{FF2B5EF4-FFF2-40B4-BE49-F238E27FC236}">
                <a16:creationId xmlns:a16="http://schemas.microsoft.com/office/drawing/2014/main" xmlns="" id="{5B5B557C-6B19-45BE-8DC0-6D4D7D149E23}"/>
              </a:ext>
            </a:extLst>
          </xdr:cNvPr>
          <xdr:cNvSpPr txBox="1">
            <a:spLocks noChangeArrowheads="1"/>
          </xdr:cNvSpPr>
        </xdr:nvSpPr>
        <xdr:spPr bwMode="auto">
          <a:xfrm>
            <a:off x="13" y="854"/>
            <a:ext cx="303" cy="12"/>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 DIRECTOR IMCUFIDEJ                         LIC. MAURICIO MERIDA HERNANDEZ</a:t>
            </a:r>
          </a:p>
        </xdr:txBody>
      </xdr:sp>
      <xdr:sp macro="" textlink="">
        <xdr:nvSpPr>
          <xdr:cNvPr id="6" name="Text Box 19">
            <a:extLst>
              <a:ext uri="{FF2B5EF4-FFF2-40B4-BE49-F238E27FC236}">
                <a16:creationId xmlns:a16="http://schemas.microsoft.com/office/drawing/2014/main" xmlns="" id="{D49EFBEB-4F02-411F-927E-9D1802BC02CB}"/>
              </a:ext>
            </a:extLst>
          </xdr:cNvPr>
          <xdr:cNvSpPr txBox="1">
            <a:spLocks noChangeArrowheads="1"/>
          </xdr:cNvSpPr>
        </xdr:nvSpPr>
        <xdr:spPr bwMode="auto">
          <a:xfrm>
            <a:off x="609" y="855"/>
            <a:ext cx="204" cy="1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20">
            <a:extLst>
              <a:ext uri="{FF2B5EF4-FFF2-40B4-BE49-F238E27FC236}">
                <a16:creationId xmlns:a16="http://schemas.microsoft.com/office/drawing/2014/main" xmlns="" id="{2603D278-5FCF-43E4-9342-B59019A636CF}"/>
              </a:ext>
            </a:extLst>
          </xdr:cNvPr>
          <xdr:cNvSpPr txBox="1">
            <a:spLocks noChangeArrowheads="1"/>
          </xdr:cNvSpPr>
        </xdr:nvSpPr>
        <xdr:spPr bwMode="auto">
          <a:xfrm>
            <a:off x="327" y="854"/>
            <a:ext cx="207" cy="1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8" name="Text Box 21">
            <a:extLst>
              <a:ext uri="{FF2B5EF4-FFF2-40B4-BE49-F238E27FC236}">
                <a16:creationId xmlns:a16="http://schemas.microsoft.com/office/drawing/2014/main" xmlns="" id="{B876E8F8-C78B-4247-A853-480621BE32E8}"/>
              </a:ext>
            </a:extLst>
          </xdr:cNvPr>
          <xdr:cNvSpPr txBox="1">
            <a:spLocks noChangeArrowheads="1"/>
          </xdr:cNvSpPr>
        </xdr:nvSpPr>
        <xdr:spPr bwMode="auto">
          <a:xfrm>
            <a:off x="924" y="855"/>
            <a:ext cx="242" cy="11"/>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a:t>
            </a:r>
          </a:p>
          <a:p>
            <a:pPr algn="ctr" rtl="1">
              <a:defRPr sz="1000"/>
            </a:pPr>
            <a:r>
              <a:rPr lang="es-ES" sz="800" b="0" i="0" strike="noStrike">
                <a:solidFill>
                  <a:srgbClr val="000000"/>
                </a:solidFill>
                <a:latin typeface="Arial"/>
                <a:cs typeface="Arial"/>
              </a:rPr>
              <a:t>TESORERO</a:t>
            </a:r>
            <a:r>
              <a:rPr lang="es-ES" sz="800" b="0" i="0" strike="noStrike" baseline="0">
                <a:solidFill>
                  <a:srgbClr val="000000"/>
                </a:solidFill>
                <a:latin typeface="Arial"/>
                <a:cs typeface="Arial"/>
              </a:rPr>
              <a:t> IMCUFIDEJ        P.L.C. SAUL GARCIA NAVA</a:t>
            </a:r>
            <a:endParaRPr lang="es-ES" sz="800" b="0" i="0" strike="noStrike">
              <a:solidFill>
                <a:srgbClr val="000000"/>
              </a:solidFill>
              <a:latin typeface="Arial"/>
              <a:cs typeface="Arial"/>
            </a:endParaRPr>
          </a:p>
        </xdr:txBody>
      </xdr:sp>
    </xdr:grpSp>
    <xdr:clientData/>
  </xdr:twoCellAnchor>
  <xdr:twoCellAnchor>
    <xdr:from>
      <xdr:col>3</xdr:col>
      <xdr:colOff>57150</xdr:colOff>
      <xdr:row>7</xdr:row>
      <xdr:rowOff>47625</xdr:rowOff>
    </xdr:from>
    <xdr:to>
      <xdr:col>4</xdr:col>
      <xdr:colOff>1295400</xdr:colOff>
      <xdr:row>7</xdr:row>
      <xdr:rowOff>247650</xdr:rowOff>
    </xdr:to>
    <xdr:sp macro="[0]!todo" textlink="">
      <xdr:nvSpPr>
        <xdr:cNvPr id="9" name="Rectángulo: esquinas redondeadas 1">
          <a:extLst>
            <a:ext uri="{FF2B5EF4-FFF2-40B4-BE49-F238E27FC236}">
              <a16:creationId xmlns:a16="http://schemas.microsoft.com/office/drawing/2014/main" xmlns="" id="{B50E4BFF-A958-49FB-B4A0-D67FF02522AA}"/>
            </a:ext>
          </a:extLst>
        </xdr:cNvPr>
        <xdr:cNvSpPr/>
      </xdr:nvSpPr>
      <xdr:spPr>
        <a:xfrm>
          <a:off x="2343150" y="1381125"/>
          <a:ext cx="1466850" cy="1428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133349</xdr:colOff>
      <xdr:row>1</xdr:row>
      <xdr:rowOff>114300</xdr:rowOff>
    </xdr:from>
    <xdr:ext cx="752475" cy="748712"/>
    <xdr:pic>
      <xdr:nvPicPr>
        <xdr:cNvPr id="2" name="Imagen 1">
          <a:extLst>
            <a:ext uri="{FF2B5EF4-FFF2-40B4-BE49-F238E27FC236}">
              <a16:creationId xmlns:a16="http://schemas.microsoft.com/office/drawing/2014/main" xmlns=""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95349" y="304800"/>
          <a:ext cx="752475" cy="748712"/>
        </a:xfrm>
        <a:prstGeom prst="rect">
          <a:avLst/>
        </a:prstGeom>
      </xdr:spPr>
    </xdr:pic>
    <xdr:clientData/>
  </xdr:oneCellAnchor>
  <xdr:twoCellAnchor>
    <xdr:from>
      <xdr:col>1</xdr:col>
      <xdr:colOff>47625</xdr:colOff>
      <xdr:row>86</xdr:row>
      <xdr:rowOff>19048</xdr:rowOff>
    </xdr:from>
    <xdr:to>
      <xdr:col>4</xdr:col>
      <xdr:colOff>55613</xdr:colOff>
      <xdr:row>88</xdr:row>
      <xdr:rowOff>160159</xdr:rowOff>
    </xdr:to>
    <xdr:grpSp>
      <xdr:nvGrpSpPr>
        <xdr:cNvPr id="3" name="Group 19">
          <a:extLst>
            <a:ext uri="{FF2B5EF4-FFF2-40B4-BE49-F238E27FC236}">
              <a16:creationId xmlns:a16="http://schemas.microsoft.com/office/drawing/2014/main" xmlns="" id="{3188B341-61A9-43EB-9E74-65BCE3E420C7}"/>
            </a:ext>
          </a:extLst>
        </xdr:cNvPr>
        <xdr:cNvGrpSpPr>
          <a:grpSpLocks/>
        </xdr:cNvGrpSpPr>
      </xdr:nvGrpSpPr>
      <xdr:grpSpPr bwMode="auto">
        <a:xfrm>
          <a:off x="133350" y="16097248"/>
          <a:ext cx="9313913" cy="522111"/>
          <a:chOff x="4" y="778"/>
          <a:chExt cx="1166" cy="37"/>
        </a:xfrm>
      </xdr:grpSpPr>
      <xdr:sp macro="" textlink="">
        <xdr:nvSpPr>
          <xdr:cNvPr id="4" name="Text Box 7">
            <a:extLst>
              <a:ext uri="{FF2B5EF4-FFF2-40B4-BE49-F238E27FC236}">
                <a16:creationId xmlns:a16="http://schemas.microsoft.com/office/drawing/2014/main" xmlns="" id="{E104BFEC-6383-4A9E-A966-80A91FBC153C}"/>
              </a:ext>
            </a:extLst>
          </xdr:cNvPr>
          <xdr:cNvSpPr txBox="1">
            <a:spLocks noChangeArrowheads="1"/>
          </xdr:cNvSpPr>
        </xdr:nvSpPr>
        <xdr:spPr bwMode="auto">
          <a:xfrm>
            <a:off x="4" y="778"/>
            <a:ext cx="241" cy="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800" b="0" i="0" strike="noStrike">
                <a:solidFill>
                  <a:srgbClr val="000000"/>
                </a:solidFill>
                <a:latin typeface="Arial"/>
                <a:cs typeface="Arial"/>
              </a:rPr>
              <a:t>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5" name="Text Box 8">
            <a:extLst>
              <a:ext uri="{FF2B5EF4-FFF2-40B4-BE49-F238E27FC236}">
                <a16:creationId xmlns:a16="http://schemas.microsoft.com/office/drawing/2014/main" xmlns="" id="{8F62F787-26C1-441C-A528-B18BCB270098}"/>
              </a:ext>
            </a:extLst>
          </xdr:cNvPr>
          <xdr:cNvSpPr txBox="1">
            <a:spLocks noChangeArrowheads="1"/>
          </xdr:cNvSpPr>
        </xdr:nvSpPr>
        <xdr:spPr bwMode="auto">
          <a:xfrm>
            <a:off x="600" y="781"/>
            <a:ext cx="223"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6" name="Text Box 9">
            <a:extLst>
              <a:ext uri="{FF2B5EF4-FFF2-40B4-BE49-F238E27FC236}">
                <a16:creationId xmlns:a16="http://schemas.microsoft.com/office/drawing/2014/main" xmlns="" id="{EAB7093F-69B3-47B6-8A83-DC7837231C2A}"/>
              </a:ext>
            </a:extLst>
          </xdr:cNvPr>
          <xdr:cNvSpPr txBox="1">
            <a:spLocks noChangeArrowheads="1"/>
          </xdr:cNvSpPr>
        </xdr:nvSpPr>
        <xdr:spPr bwMode="auto">
          <a:xfrm>
            <a:off x="308" y="780"/>
            <a:ext cx="224"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10">
            <a:extLst>
              <a:ext uri="{FF2B5EF4-FFF2-40B4-BE49-F238E27FC236}">
                <a16:creationId xmlns:a16="http://schemas.microsoft.com/office/drawing/2014/main" xmlns="" id="{43B236AE-CCE3-4B2D-AB97-D04DF56FAB0D}"/>
              </a:ext>
            </a:extLst>
          </xdr:cNvPr>
          <xdr:cNvSpPr txBox="1">
            <a:spLocks noChangeArrowheads="1"/>
          </xdr:cNvSpPr>
        </xdr:nvSpPr>
        <xdr:spPr bwMode="auto">
          <a:xfrm>
            <a:off x="926" y="781"/>
            <a:ext cx="244" cy="32"/>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twoCellAnchor>
    <xdr:from>
      <xdr:col>1</xdr:col>
      <xdr:colOff>1485900</xdr:colOff>
      <xdr:row>3</xdr:row>
      <xdr:rowOff>180975</xdr:rowOff>
    </xdr:from>
    <xdr:to>
      <xdr:col>1</xdr:col>
      <xdr:colOff>4991100</xdr:colOff>
      <xdr:row>3</xdr:row>
      <xdr:rowOff>180975</xdr:rowOff>
    </xdr:to>
    <xdr:cxnSp macro="">
      <xdr:nvCxnSpPr>
        <xdr:cNvPr id="8" name="8 Conector recto">
          <a:extLst>
            <a:ext uri="{FF2B5EF4-FFF2-40B4-BE49-F238E27FC236}">
              <a16:creationId xmlns:a16="http://schemas.microsoft.com/office/drawing/2014/main" xmlns="" id="{C3123C97-9D9F-4380-8B60-A83099D50AE6}"/>
            </a:ext>
          </a:extLst>
        </xdr:cNvPr>
        <xdr:cNvCxnSpPr/>
      </xdr:nvCxnSpPr>
      <xdr:spPr>
        <a:xfrm>
          <a:off x="1524000" y="752475"/>
          <a:ext cx="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6</xdr:row>
      <xdr:rowOff>47625</xdr:rowOff>
    </xdr:from>
    <xdr:to>
      <xdr:col>2</xdr:col>
      <xdr:colOff>1447800</xdr:colOff>
      <xdr:row>6</xdr:row>
      <xdr:rowOff>247650</xdr:rowOff>
    </xdr:to>
    <xdr:sp macro="[0]!A_2017" textlink="">
      <xdr:nvSpPr>
        <xdr:cNvPr id="9" name="Rectángulo: esquinas redondeadas 1">
          <a:extLst>
            <a:ext uri="{FF2B5EF4-FFF2-40B4-BE49-F238E27FC236}">
              <a16:creationId xmlns:a16="http://schemas.microsoft.com/office/drawing/2014/main" xmlns="" id="{3680A0F6-E5D9-4142-9550-7664C89B5930}"/>
            </a:ext>
          </a:extLst>
        </xdr:cNvPr>
        <xdr:cNvSpPr/>
      </xdr:nvSpPr>
      <xdr:spPr>
        <a:xfrm>
          <a:off x="1600200" y="1190625"/>
          <a:ext cx="685800" cy="1428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76200</xdr:colOff>
      <xdr:row>6</xdr:row>
      <xdr:rowOff>57150</xdr:rowOff>
    </xdr:from>
    <xdr:to>
      <xdr:col>3</xdr:col>
      <xdr:colOff>1447800</xdr:colOff>
      <xdr:row>6</xdr:row>
      <xdr:rowOff>257175</xdr:rowOff>
    </xdr:to>
    <xdr:sp macro="[0]!A_2016" textlink="">
      <xdr:nvSpPr>
        <xdr:cNvPr id="10" name="Rectángulo: esquinas redondeadas 9">
          <a:extLst>
            <a:ext uri="{FF2B5EF4-FFF2-40B4-BE49-F238E27FC236}">
              <a16:creationId xmlns:a16="http://schemas.microsoft.com/office/drawing/2014/main" xmlns="" id="{5A1F9F1E-E6F6-4596-B3FA-BC22F80FC6EB}"/>
            </a:ext>
          </a:extLst>
        </xdr:cNvPr>
        <xdr:cNvSpPr/>
      </xdr:nvSpPr>
      <xdr:spPr>
        <a:xfrm>
          <a:off x="2362200" y="1200150"/>
          <a:ext cx="685800" cy="133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114300</xdr:colOff>
      <xdr:row>1</xdr:row>
      <xdr:rowOff>31747</xdr:rowOff>
    </xdr:from>
    <xdr:ext cx="764116" cy="763035"/>
    <xdr:pic>
      <xdr:nvPicPr>
        <xdr:cNvPr id="2"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876300" y="222247"/>
          <a:ext cx="764116" cy="763035"/>
        </a:xfrm>
        <a:prstGeom prst="rect">
          <a:avLst/>
        </a:prstGeom>
      </xdr:spPr>
    </xdr:pic>
    <xdr:clientData/>
  </xdr:oneCellAnchor>
  <xdr:twoCellAnchor>
    <xdr:from>
      <xdr:col>1</xdr:col>
      <xdr:colOff>66675</xdr:colOff>
      <xdr:row>33</xdr:row>
      <xdr:rowOff>76215</xdr:rowOff>
    </xdr:from>
    <xdr:to>
      <xdr:col>2</xdr:col>
      <xdr:colOff>85872</xdr:colOff>
      <xdr:row>36</xdr:row>
      <xdr:rowOff>40859</xdr:rowOff>
    </xdr:to>
    <xdr:grpSp>
      <xdr:nvGrpSpPr>
        <xdr:cNvPr id="3" name="Group 15">
          <a:extLst>
            <a:ext uri="{FF2B5EF4-FFF2-40B4-BE49-F238E27FC236}">
              <a16:creationId xmlns="" xmlns:a16="http://schemas.microsoft.com/office/drawing/2014/main" id="{79D9D759-F5D1-4F05-A8C2-B6EFCD4F883A}"/>
            </a:ext>
          </a:extLst>
        </xdr:cNvPr>
        <xdr:cNvGrpSpPr>
          <a:grpSpLocks/>
        </xdr:cNvGrpSpPr>
      </xdr:nvGrpSpPr>
      <xdr:grpSpPr bwMode="auto">
        <a:xfrm>
          <a:off x="119592" y="8003132"/>
          <a:ext cx="9660613" cy="409144"/>
          <a:chOff x="11" y="852"/>
          <a:chExt cx="1125" cy="34"/>
        </a:xfrm>
      </xdr:grpSpPr>
      <xdr:sp macro="" textlink="">
        <xdr:nvSpPr>
          <xdr:cNvPr id="4" name="Text Box 16">
            <a:extLst>
              <a:ext uri="{FF2B5EF4-FFF2-40B4-BE49-F238E27FC236}">
                <a16:creationId xmlns="" xmlns:a16="http://schemas.microsoft.com/office/drawing/2014/main" id="{C83FC1B4-8A9A-4E4E-9624-999EF3DF709D}"/>
              </a:ext>
            </a:extLst>
          </xdr:cNvPr>
          <xdr:cNvSpPr txBox="1">
            <a:spLocks noChangeArrowheads="1"/>
          </xdr:cNvSpPr>
        </xdr:nvSpPr>
        <xdr:spPr bwMode="auto">
          <a:xfrm>
            <a:off x="11" y="852"/>
            <a:ext cx="218" cy="30"/>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700" b="0" i="0" strike="noStrike">
                <a:solidFill>
                  <a:srgbClr val="000000"/>
                </a:solidFill>
                <a:latin typeface="Arial"/>
                <a:cs typeface="Arial"/>
              </a:rPr>
              <a:t>DIRECTOR IMCUFIDEJ                                   LIC. MAURICIO MERIDA HERNANDEZ</a:t>
            </a:r>
            <a:endParaRPr lang="es-ES" sz="800" b="0" i="0" strike="noStrike">
              <a:solidFill>
                <a:srgbClr val="000000"/>
              </a:solidFill>
              <a:latin typeface="Arial"/>
              <a:cs typeface="Arial"/>
            </a:endParaRPr>
          </a:p>
        </xdr:txBody>
      </xdr:sp>
      <xdr:sp macro="" textlink="">
        <xdr:nvSpPr>
          <xdr:cNvPr id="5" name="Text Box 17">
            <a:extLst>
              <a:ext uri="{FF2B5EF4-FFF2-40B4-BE49-F238E27FC236}">
                <a16:creationId xmlns="" xmlns:a16="http://schemas.microsoft.com/office/drawing/2014/main" id="{1A4BAA18-32DB-461E-B5B8-6FB18219F345}"/>
              </a:ext>
            </a:extLst>
          </xdr:cNvPr>
          <xdr:cNvSpPr txBox="1">
            <a:spLocks noChangeArrowheads="1"/>
          </xdr:cNvSpPr>
        </xdr:nvSpPr>
        <xdr:spPr bwMode="auto">
          <a:xfrm>
            <a:off x="609" y="855"/>
            <a:ext cx="205"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6" name="Text Box 18">
            <a:extLst>
              <a:ext uri="{FF2B5EF4-FFF2-40B4-BE49-F238E27FC236}">
                <a16:creationId xmlns="" xmlns:a16="http://schemas.microsoft.com/office/drawing/2014/main" id="{4416E381-76D9-411F-8B0D-E107AC8C9AE7}"/>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7" name="Text Box 19">
            <a:extLst>
              <a:ext uri="{FF2B5EF4-FFF2-40B4-BE49-F238E27FC236}">
                <a16:creationId xmlns="" xmlns:a16="http://schemas.microsoft.com/office/drawing/2014/main" id="{80F7835F-8791-41CB-946B-D6E16F6B0DFF}"/>
              </a:ext>
            </a:extLst>
          </xdr:cNvPr>
          <xdr:cNvSpPr txBox="1">
            <a:spLocks noChangeArrowheads="1"/>
          </xdr:cNvSpPr>
        </xdr:nvSpPr>
        <xdr:spPr bwMode="auto">
          <a:xfrm>
            <a:off x="923" y="855"/>
            <a:ext cx="213" cy="31"/>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twoCellAnchor>
    <xdr:from>
      <xdr:col>1</xdr:col>
      <xdr:colOff>66675</xdr:colOff>
      <xdr:row>60</xdr:row>
      <xdr:rowOff>104775</xdr:rowOff>
    </xdr:from>
    <xdr:to>
      <xdr:col>2</xdr:col>
      <xdr:colOff>42936</xdr:colOff>
      <xdr:row>63</xdr:row>
      <xdr:rowOff>93487</xdr:rowOff>
    </xdr:to>
    <xdr:grpSp>
      <xdr:nvGrpSpPr>
        <xdr:cNvPr id="8" name="Group 15">
          <a:extLst>
            <a:ext uri="{FF2B5EF4-FFF2-40B4-BE49-F238E27FC236}">
              <a16:creationId xmlns="" xmlns:a16="http://schemas.microsoft.com/office/drawing/2014/main" id="{5AC7B899-A909-4AD3-9AEA-C2E0AA7214B8}"/>
            </a:ext>
          </a:extLst>
        </xdr:cNvPr>
        <xdr:cNvGrpSpPr>
          <a:grpSpLocks/>
        </xdr:cNvGrpSpPr>
      </xdr:nvGrpSpPr>
      <xdr:grpSpPr bwMode="auto">
        <a:xfrm>
          <a:off x="119592" y="13704358"/>
          <a:ext cx="9617677" cy="433212"/>
          <a:chOff x="11" y="852"/>
          <a:chExt cx="1120" cy="36"/>
        </a:xfrm>
      </xdr:grpSpPr>
      <xdr:sp macro="" textlink="">
        <xdr:nvSpPr>
          <xdr:cNvPr id="9" name="Text Box 16">
            <a:extLst>
              <a:ext uri="{FF2B5EF4-FFF2-40B4-BE49-F238E27FC236}">
                <a16:creationId xmlns="" xmlns:a16="http://schemas.microsoft.com/office/drawing/2014/main" id="{04E1B686-5A9A-49CE-A798-5737948FB60E}"/>
              </a:ext>
            </a:extLst>
          </xdr:cNvPr>
          <xdr:cNvSpPr txBox="1">
            <a:spLocks noChangeArrowheads="1"/>
          </xdr:cNvSpPr>
        </xdr:nvSpPr>
        <xdr:spPr bwMode="auto">
          <a:xfrm>
            <a:off x="11" y="852"/>
            <a:ext cx="235" cy="3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700" b="0" i="0" strike="noStrike">
                <a:solidFill>
                  <a:srgbClr val="000000"/>
                </a:solidFill>
                <a:latin typeface="Arial"/>
                <a:cs typeface="Arial"/>
              </a:rPr>
              <a:t>   </a:t>
            </a:r>
            <a:r>
              <a:rPr lang="es-ES" sz="800" b="0" i="0" strike="noStrike">
                <a:solidFill>
                  <a:srgbClr val="000000"/>
                </a:solidFill>
                <a:latin typeface="Arial"/>
                <a:cs typeface="Arial"/>
              </a:rPr>
              <a:t>DIRECTOR</a:t>
            </a:r>
            <a:r>
              <a:rPr lang="es-ES" sz="800" b="0" i="0" strike="noStrike" baseline="0">
                <a:solidFill>
                  <a:srgbClr val="000000"/>
                </a:solidFill>
                <a:latin typeface="Arial"/>
                <a:cs typeface="Arial"/>
              </a:rPr>
              <a:t> IMCUFIDEJ                           LIC. MAURICIO MERIDA HERNANDEZ</a:t>
            </a:r>
            <a:endParaRPr lang="es-ES" sz="800" b="0" i="0" strike="noStrike">
              <a:solidFill>
                <a:srgbClr val="000000"/>
              </a:solidFill>
              <a:latin typeface="Arial"/>
              <a:cs typeface="Arial"/>
            </a:endParaRPr>
          </a:p>
        </xdr:txBody>
      </xdr:sp>
      <xdr:sp macro="" textlink="">
        <xdr:nvSpPr>
          <xdr:cNvPr id="10" name="Text Box 17">
            <a:extLst>
              <a:ext uri="{FF2B5EF4-FFF2-40B4-BE49-F238E27FC236}">
                <a16:creationId xmlns="" xmlns:a16="http://schemas.microsoft.com/office/drawing/2014/main" id="{0337DDC4-201D-4C56-8C45-4A65712F0393}"/>
              </a:ext>
            </a:extLst>
          </xdr:cNvPr>
          <xdr:cNvSpPr txBox="1">
            <a:spLocks noChangeArrowheads="1"/>
          </xdr:cNvSpPr>
        </xdr:nvSpPr>
        <xdr:spPr bwMode="auto">
          <a:xfrm>
            <a:off x="609" y="855"/>
            <a:ext cx="205"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11" name="Text Box 18">
            <a:extLst>
              <a:ext uri="{FF2B5EF4-FFF2-40B4-BE49-F238E27FC236}">
                <a16:creationId xmlns="" xmlns:a16="http://schemas.microsoft.com/office/drawing/2014/main" id="{2461B182-F4F1-4470-82C9-6A51D01B9BDE}"/>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700" b="0" i="0" strike="noStrike">
              <a:solidFill>
                <a:srgbClr val="000000"/>
              </a:solidFill>
              <a:latin typeface="Arial"/>
              <a:cs typeface="Arial"/>
            </a:endParaRPr>
          </a:p>
        </xdr:txBody>
      </xdr:sp>
      <xdr:sp macro="" textlink="">
        <xdr:nvSpPr>
          <xdr:cNvPr id="12" name="Text Box 19">
            <a:extLst>
              <a:ext uri="{FF2B5EF4-FFF2-40B4-BE49-F238E27FC236}">
                <a16:creationId xmlns="" xmlns:a16="http://schemas.microsoft.com/office/drawing/2014/main" id="{A6CE8269-0874-451D-8B34-4E6EA112E3E3}"/>
              </a:ext>
            </a:extLst>
          </xdr:cNvPr>
          <xdr:cNvSpPr txBox="1">
            <a:spLocks noChangeArrowheads="1"/>
          </xdr:cNvSpPr>
        </xdr:nvSpPr>
        <xdr:spPr bwMode="auto">
          <a:xfrm>
            <a:off x="923" y="855"/>
            <a:ext cx="208" cy="33"/>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a:t>
            </a:r>
            <a:r>
              <a:rPr lang="es-ES" sz="800" b="0" i="0" strike="noStrike" baseline="0">
                <a:solidFill>
                  <a:srgbClr val="000000"/>
                </a:solidFill>
                <a:latin typeface="Arial"/>
                <a:cs typeface="Arial"/>
              </a:rPr>
              <a:t> SAUL GARCIA NAVA</a:t>
            </a:r>
            <a:r>
              <a:rPr lang="es-ES" sz="800" b="0" i="0" strike="noStrike">
                <a:solidFill>
                  <a:srgbClr val="000000"/>
                </a:solidFill>
                <a:latin typeface="Arial"/>
                <a:cs typeface="Arial"/>
              </a:rPr>
              <a:t> </a:t>
            </a:r>
          </a:p>
        </xdr:txBody>
      </xdr:sp>
    </xdr:grpSp>
    <xdr:clientData/>
  </xdr:twoCellAnchor>
  <xdr:twoCellAnchor>
    <xdr:from>
      <xdr:col>1</xdr:col>
      <xdr:colOff>142875</xdr:colOff>
      <xdr:row>106</xdr:row>
      <xdr:rowOff>104774</xdr:rowOff>
    </xdr:from>
    <xdr:to>
      <xdr:col>2</xdr:col>
      <xdr:colOff>8519</xdr:colOff>
      <xdr:row>110</xdr:row>
      <xdr:rowOff>17951</xdr:rowOff>
    </xdr:to>
    <xdr:grpSp>
      <xdr:nvGrpSpPr>
        <xdr:cNvPr id="13" name="Group 15">
          <a:extLst>
            <a:ext uri="{FF2B5EF4-FFF2-40B4-BE49-F238E27FC236}">
              <a16:creationId xmlns="" xmlns:a16="http://schemas.microsoft.com/office/drawing/2014/main" id="{4C1F0F8D-92EB-429E-9526-34E097D9AE0B}"/>
            </a:ext>
          </a:extLst>
        </xdr:cNvPr>
        <xdr:cNvGrpSpPr>
          <a:grpSpLocks/>
        </xdr:cNvGrpSpPr>
      </xdr:nvGrpSpPr>
      <xdr:grpSpPr bwMode="auto">
        <a:xfrm>
          <a:off x="195792" y="22181607"/>
          <a:ext cx="9507060" cy="421177"/>
          <a:chOff x="11" y="852"/>
          <a:chExt cx="1116" cy="35"/>
        </a:xfrm>
      </xdr:grpSpPr>
      <xdr:sp macro="" textlink="">
        <xdr:nvSpPr>
          <xdr:cNvPr id="14" name="Text Box 16">
            <a:extLst>
              <a:ext uri="{FF2B5EF4-FFF2-40B4-BE49-F238E27FC236}">
                <a16:creationId xmlns="" xmlns:a16="http://schemas.microsoft.com/office/drawing/2014/main" id="{1571DCED-06E4-4ABF-A8ED-2C055CA32448}"/>
              </a:ext>
            </a:extLst>
          </xdr:cNvPr>
          <xdr:cNvSpPr txBox="1">
            <a:spLocks noChangeArrowheads="1"/>
          </xdr:cNvSpPr>
        </xdr:nvSpPr>
        <xdr:spPr bwMode="auto">
          <a:xfrm>
            <a:off x="11" y="852"/>
            <a:ext cx="219" cy="35"/>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_________________________________</a:t>
            </a:r>
          </a:p>
          <a:p>
            <a:pPr algn="ctr" rtl="1">
              <a:defRPr sz="1000"/>
            </a:pPr>
            <a:r>
              <a:rPr lang="es-ES" sz="700" b="0" i="0" strike="noStrike">
                <a:solidFill>
                  <a:srgbClr val="000000"/>
                </a:solidFill>
                <a:latin typeface="Arial"/>
                <a:cs typeface="Arial"/>
              </a:rPr>
              <a:t>   DIRECTOR IMCUFIDEJ</a:t>
            </a:r>
            <a:r>
              <a:rPr lang="es-ES" sz="700" b="0" i="0" strike="noStrike" baseline="0">
                <a:solidFill>
                  <a:srgbClr val="000000"/>
                </a:solidFill>
                <a:latin typeface="Arial"/>
                <a:cs typeface="Arial"/>
              </a:rPr>
              <a:t>                                LIC. MAURICIO MERIDA HERNANDEZ</a:t>
            </a:r>
            <a:endParaRPr lang="es-ES" sz="800" b="0" i="0" strike="noStrike">
              <a:solidFill>
                <a:srgbClr val="000000"/>
              </a:solidFill>
              <a:latin typeface="Arial"/>
              <a:cs typeface="Arial"/>
            </a:endParaRPr>
          </a:p>
        </xdr:txBody>
      </xdr:sp>
      <xdr:sp macro="" textlink="">
        <xdr:nvSpPr>
          <xdr:cNvPr id="15" name="Text Box 17">
            <a:extLst>
              <a:ext uri="{FF2B5EF4-FFF2-40B4-BE49-F238E27FC236}">
                <a16:creationId xmlns="" xmlns:a16="http://schemas.microsoft.com/office/drawing/2014/main" id="{31B632D8-8FC4-4451-8EAA-381C204B764D}"/>
              </a:ext>
            </a:extLst>
          </xdr:cNvPr>
          <xdr:cNvSpPr txBox="1">
            <a:spLocks noChangeArrowheads="1"/>
          </xdr:cNvSpPr>
        </xdr:nvSpPr>
        <xdr:spPr bwMode="auto">
          <a:xfrm>
            <a:off x="609" y="855"/>
            <a:ext cx="205" cy="24"/>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16" name="Text Box 18">
            <a:extLst>
              <a:ext uri="{FF2B5EF4-FFF2-40B4-BE49-F238E27FC236}">
                <a16:creationId xmlns="" xmlns:a16="http://schemas.microsoft.com/office/drawing/2014/main" id="{553DCB9E-7A7A-4218-9E1F-63FDFA950535}"/>
              </a:ext>
            </a:extLst>
          </xdr:cNvPr>
          <xdr:cNvSpPr txBox="1">
            <a:spLocks noChangeArrowheads="1"/>
          </xdr:cNvSpPr>
        </xdr:nvSpPr>
        <xdr:spPr bwMode="auto">
          <a:xfrm>
            <a:off x="326" y="854"/>
            <a:ext cx="208" cy="25"/>
          </a:xfrm>
          <a:prstGeom prst="rect">
            <a:avLst/>
          </a:prstGeom>
          <a:noFill/>
          <a:ln w="9525">
            <a:noFill/>
            <a:miter lim="800000"/>
            <a:headEnd/>
            <a:tailEnd/>
          </a:ln>
        </xdr:spPr>
        <xdr:txBody>
          <a:bodyPr vertOverflow="clip" wrap="square" lIns="27432" tIns="18288" rIns="27432" bIns="0" anchor="t" upright="1"/>
          <a:lstStyle/>
          <a:p>
            <a:pPr algn="ctr" rtl="1">
              <a:defRPr sz="1000"/>
            </a:pPr>
            <a:endParaRPr lang="es-ES" sz="800" b="0" i="0" strike="noStrike">
              <a:solidFill>
                <a:srgbClr val="000000"/>
              </a:solidFill>
              <a:latin typeface="Arial"/>
              <a:cs typeface="Arial"/>
            </a:endParaRPr>
          </a:p>
        </xdr:txBody>
      </xdr:sp>
      <xdr:sp macro="" textlink="">
        <xdr:nvSpPr>
          <xdr:cNvPr id="17" name="Text Box 19">
            <a:extLst>
              <a:ext uri="{FF2B5EF4-FFF2-40B4-BE49-F238E27FC236}">
                <a16:creationId xmlns="" xmlns:a16="http://schemas.microsoft.com/office/drawing/2014/main" id="{30B3862A-1A20-40F4-985E-69062095FF31}"/>
              </a:ext>
            </a:extLst>
          </xdr:cNvPr>
          <xdr:cNvSpPr txBox="1">
            <a:spLocks noChangeArrowheads="1"/>
          </xdr:cNvSpPr>
        </xdr:nvSpPr>
        <xdr:spPr bwMode="auto">
          <a:xfrm>
            <a:off x="923" y="855"/>
            <a:ext cx="204" cy="31"/>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700" b="0" i="0" strike="noStrike">
                <a:solidFill>
                  <a:srgbClr val="000000"/>
                </a:solidFill>
                <a:latin typeface="Arial"/>
                <a:cs typeface="Arial"/>
              </a:rPr>
              <a:t>________________________</a:t>
            </a:r>
          </a:p>
          <a:p>
            <a:pPr algn="ctr" rtl="1">
              <a:defRPr sz="1000"/>
            </a:pPr>
            <a:r>
              <a:rPr lang="es-ES" sz="800" b="0" i="0" strike="noStrike">
                <a:solidFill>
                  <a:srgbClr val="000000"/>
                </a:solidFill>
                <a:latin typeface="Arial"/>
                <a:cs typeface="Arial"/>
              </a:rPr>
              <a:t>TESORERO IMCUFIDEJ                 P.L.C. SAUL GARCIA NAVA</a:t>
            </a:r>
          </a:p>
        </xdr:txBody>
      </xdr:sp>
    </xdr:grpSp>
    <xdr:clientData/>
  </xdr:twoCellAnchor>
  <xdr:twoCellAnchor>
    <xdr:from>
      <xdr:col>1</xdr:col>
      <xdr:colOff>161925</xdr:colOff>
      <xdr:row>40</xdr:row>
      <xdr:rowOff>47625</xdr:rowOff>
    </xdr:from>
    <xdr:to>
      <xdr:col>1</xdr:col>
      <xdr:colOff>1171575</xdr:colOff>
      <xdr:row>43</xdr:row>
      <xdr:rowOff>28575</xdr:rowOff>
    </xdr:to>
    <xdr:sp macro="" textlink="">
      <xdr:nvSpPr>
        <xdr:cNvPr id="18" name="19 Rectángulo">
          <a:extLst>
            <a:ext uri="{FF2B5EF4-FFF2-40B4-BE49-F238E27FC236}">
              <a16:creationId xmlns="" xmlns:a16="http://schemas.microsoft.com/office/drawing/2014/main" id="{94BBBD08-A49D-415F-82BB-9163A1959E15}"/>
            </a:ext>
          </a:extLst>
        </xdr:cNvPr>
        <xdr:cNvSpPr/>
      </xdr:nvSpPr>
      <xdr:spPr>
        <a:xfrm>
          <a:off x="923925" y="7667625"/>
          <a:ext cx="600075" cy="552450"/>
        </a:xfrm>
        <a:prstGeom prst="rect">
          <a:avLst/>
        </a:prstGeom>
        <a:solidFill>
          <a:schemeClr val="bg1"/>
        </a:solidFill>
        <a:ln w="12700" cap="sq" cmpd="tri">
          <a:solidFill>
            <a:schemeClr val="bg1">
              <a:lumMod val="50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MX" sz="900">
              <a:solidFill>
                <a:schemeClr val="tx1"/>
              </a:solidFill>
              <a:latin typeface="Arial" pitchFamily="34" charset="0"/>
              <a:cs typeface="Arial" pitchFamily="34" charset="0"/>
            </a:rPr>
            <a:t>LOGO</a:t>
          </a:r>
        </a:p>
        <a:p>
          <a:pPr algn="ctr"/>
          <a:r>
            <a:rPr lang="es-MX" sz="800">
              <a:solidFill>
                <a:schemeClr val="tx1"/>
              </a:solidFill>
              <a:latin typeface="Arial" pitchFamily="34" charset="0"/>
              <a:cs typeface="Arial" pitchFamily="34" charset="0"/>
            </a:rPr>
            <a:t>(1)</a:t>
          </a:r>
        </a:p>
      </xdr:txBody>
    </xdr:sp>
    <xdr:clientData/>
  </xdr:twoCellAnchor>
  <xdr:twoCellAnchor>
    <xdr:from>
      <xdr:col>1</xdr:col>
      <xdr:colOff>142875</xdr:colOff>
      <xdr:row>81</xdr:row>
      <xdr:rowOff>28575</xdr:rowOff>
    </xdr:from>
    <xdr:to>
      <xdr:col>1</xdr:col>
      <xdr:colOff>1152525</xdr:colOff>
      <xdr:row>84</xdr:row>
      <xdr:rowOff>9525</xdr:rowOff>
    </xdr:to>
    <xdr:sp macro="" textlink="">
      <xdr:nvSpPr>
        <xdr:cNvPr id="19" name="20 Rectángulo">
          <a:extLst>
            <a:ext uri="{FF2B5EF4-FFF2-40B4-BE49-F238E27FC236}">
              <a16:creationId xmlns="" xmlns:a16="http://schemas.microsoft.com/office/drawing/2014/main" id="{1F4CC16C-DBB2-433F-9116-128736DBE7DE}"/>
            </a:ext>
          </a:extLst>
        </xdr:cNvPr>
        <xdr:cNvSpPr/>
      </xdr:nvSpPr>
      <xdr:spPr>
        <a:xfrm>
          <a:off x="904875" y="13173075"/>
          <a:ext cx="619125" cy="552450"/>
        </a:xfrm>
        <a:prstGeom prst="rect">
          <a:avLst/>
        </a:prstGeom>
        <a:solidFill>
          <a:schemeClr val="bg1"/>
        </a:solidFill>
        <a:ln w="12700" cap="sq" cmpd="tri">
          <a:solidFill>
            <a:schemeClr val="bg1">
              <a:lumMod val="50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MX" sz="900">
              <a:solidFill>
                <a:schemeClr val="tx1"/>
              </a:solidFill>
              <a:latin typeface="Arial" pitchFamily="34" charset="0"/>
              <a:cs typeface="Arial" pitchFamily="34" charset="0"/>
            </a:rPr>
            <a:t>LOGO</a:t>
          </a:r>
        </a:p>
        <a:p>
          <a:pPr algn="ctr"/>
          <a:r>
            <a:rPr lang="es-MX" sz="800">
              <a:solidFill>
                <a:schemeClr val="tx1"/>
              </a:solidFill>
              <a:latin typeface="Arial" pitchFamily="34" charset="0"/>
              <a:cs typeface="Arial" pitchFamily="34" charset="0"/>
            </a:rPr>
            <a:t>(1)</a:t>
          </a:r>
        </a:p>
      </xdr:txBody>
    </xdr:sp>
    <xdr:clientData/>
  </xdr:twoCellAnchor>
  <xdr:oneCellAnchor>
    <xdr:from>
      <xdr:col>1</xdr:col>
      <xdr:colOff>148167</xdr:colOff>
      <xdr:row>39</xdr:row>
      <xdr:rowOff>105832</xdr:rowOff>
    </xdr:from>
    <xdr:ext cx="1044656" cy="814918"/>
    <xdr:pic>
      <xdr:nvPicPr>
        <xdr:cNvPr id="20"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201084" y="8127999"/>
          <a:ext cx="1044656" cy="814918"/>
        </a:xfrm>
        <a:prstGeom prst="rect">
          <a:avLst/>
        </a:prstGeom>
      </xdr:spPr>
    </xdr:pic>
    <xdr:clientData/>
  </xdr:oneCellAnchor>
  <xdr:oneCellAnchor>
    <xdr:from>
      <xdr:col>1</xdr:col>
      <xdr:colOff>111125</xdr:colOff>
      <xdr:row>81</xdr:row>
      <xdr:rowOff>17992</xdr:rowOff>
    </xdr:from>
    <xdr:ext cx="1044656" cy="814918"/>
    <xdr:pic>
      <xdr:nvPicPr>
        <xdr:cNvPr id="21" name="Imagen 1">
          <a:extLst>
            <a:ext uri="{FF2B5EF4-FFF2-40B4-BE49-F238E27FC236}">
              <a16:creationId xmlns="" xmlns:a16="http://schemas.microsoft.com/office/drawing/2014/main" id="{1CD7CB1C-1EEA-49C9-B75C-FA4CC06A9FA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164042" y="14157325"/>
          <a:ext cx="1044656" cy="81491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131536</xdr:colOff>
      <xdr:row>41</xdr:row>
      <xdr:rowOff>185964</xdr:rowOff>
    </xdr:from>
    <xdr:ext cx="2306864" cy="609013"/>
    <xdr:sp macro="" textlink="">
      <xdr:nvSpPr>
        <xdr:cNvPr id="2" name="1 CuadroTexto">
          <a:extLst>
            <a:ext uri="{FF2B5EF4-FFF2-40B4-BE49-F238E27FC236}">
              <a16:creationId xmlns:a16="http://schemas.microsoft.com/office/drawing/2014/main" xmlns="" id="{155FFB6D-9F5C-456C-86B2-CB4C14D69B97}"/>
            </a:ext>
          </a:extLst>
        </xdr:cNvPr>
        <xdr:cNvSpPr txBox="1"/>
      </xdr:nvSpPr>
      <xdr:spPr>
        <a:xfrm>
          <a:off x="226786" y="7567839"/>
          <a:ext cx="2306864"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 DIRECTOR</a:t>
          </a:r>
          <a:r>
            <a:rPr lang="es-MX" sz="1100" baseline="0"/>
            <a:t> IMCUFIDEJ                       LIC. MAURICIO MERIDA HERNANDEZ</a:t>
          </a:r>
          <a:endParaRPr lang="es-MX" sz="1100"/>
        </a:p>
      </xdr:txBody>
    </xdr:sp>
    <xdr:clientData/>
  </xdr:oneCellAnchor>
  <xdr:oneCellAnchor>
    <xdr:from>
      <xdr:col>2</xdr:col>
      <xdr:colOff>204107</xdr:colOff>
      <xdr:row>41</xdr:row>
      <xdr:rowOff>172356</xdr:rowOff>
    </xdr:from>
    <xdr:ext cx="1723571" cy="264560"/>
    <xdr:sp macro="" textlink="">
      <xdr:nvSpPr>
        <xdr:cNvPr id="3" name="2 CuadroTexto">
          <a:extLst>
            <a:ext uri="{FF2B5EF4-FFF2-40B4-BE49-F238E27FC236}">
              <a16:creationId xmlns:a16="http://schemas.microsoft.com/office/drawing/2014/main" xmlns="" id="{3E30FDFF-83F4-40FC-BD50-A799ABF5BDB3}"/>
            </a:ext>
          </a:extLst>
        </xdr:cNvPr>
        <xdr:cNvSpPr txBox="1"/>
      </xdr:nvSpPr>
      <xdr:spPr>
        <a:xfrm>
          <a:off x="3347357" y="7554231"/>
          <a:ext cx="17235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sz="1100"/>
        </a:p>
      </xdr:txBody>
    </xdr:sp>
    <xdr:clientData/>
  </xdr:oneCellAnchor>
  <xdr:oneCellAnchor>
    <xdr:from>
      <xdr:col>6</xdr:col>
      <xdr:colOff>390071</xdr:colOff>
      <xdr:row>46</xdr:row>
      <xdr:rowOff>0</xdr:rowOff>
    </xdr:from>
    <xdr:ext cx="184731" cy="264560"/>
    <xdr:sp macro="" textlink="">
      <xdr:nvSpPr>
        <xdr:cNvPr id="4" name="3 CuadroTexto">
          <a:extLst>
            <a:ext uri="{FF2B5EF4-FFF2-40B4-BE49-F238E27FC236}">
              <a16:creationId xmlns:a16="http://schemas.microsoft.com/office/drawing/2014/main" xmlns="" id="{F1F62F5C-D56A-4118-8552-91AFA9E2A3BB}"/>
            </a:ext>
          </a:extLst>
        </xdr:cNvPr>
        <xdr:cNvSpPr txBox="1"/>
      </xdr:nvSpPr>
      <xdr:spPr>
        <a:xfrm>
          <a:off x="4962071"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5</xdr:col>
      <xdr:colOff>90714</xdr:colOff>
      <xdr:row>41</xdr:row>
      <xdr:rowOff>185964</xdr:rowOff>
    </xdr:from>
    <xdr:ext cx="1437821" cy="264560"/>
    <xdr:sp macro="" textlink="">
      <xdr:nvSpPr>
        <xdr:cNvPr id="5" name="4 CuadroTexto">
          <a:extLst>
            <a:ext uri="{FF2B5EF4-FFF2-40B4-BE49-F238E27FC236}">
              <a16:creationId xmlns:a16="http://schemas.microsoft.com/office/drawing/2014/main" xmlns="" id="{3E7F3390-1EE2-4BFE-97FF-E014DC693EE6}"/>
            </a:ext>
          </a:extLst>
        </xdr:cNvPr>
        <xdr:cNvSpPr txBox="1"/>
      </xdr:nvSpPr>
      <xdr:spPr>
        <a:xfrm>
          <a:off x="6977289" y="7567839"/>
          <a:ext cx="14378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sz="1100"/>
        </a:p>
      </xdr:txBody>
    </xdr:sp>
    <xdr:clientData/>
  </xdr:oneCellAnchor>
  <xdr:twoCellAnchor>
    <xdr:from>
      <xdr:col>6</xdr:col>
      <xdr:colOff>208644</xdr:colOff>
      <xdr:row>42</xdr:row>
      <xdr:rowOff>0</xdr:rowOff>
    </xdr:from>
    <xdr:to>
      <xdr:col>7</xdr:col>
      <xdr:colOff>1034138</xdr:colOff>
      <xdr:row>45</xdr:row>
      <xdr:rowOff>87311</xdr:rowOff>
    </xdr:to>
    <xdr:sp macro="" textlink="">
      <xdr:nvSpPr>
        <xdr:cNvPr id="6" name="5 CuadroTexto">
          <a:extLst>
            <a:ext uri="{FF2B5EF4-FFF2-40B4-BE49-F238E27FC236}">
              <a16:creationId xmlns:a16="http://schemas.microsoft.com/office/drawing/2014/main" xmlns="" id="{0EE4AA14-F24A-4693-AB45-22FF641262F6}"/>
            </a:ext>
          </a:extLst>
        </xdr:cNvPr>
        <xdr:cNvSpPr txBox="1"/>
      </xdr:nvSpPr>
      <xdr:spPr>
        <a:xfrm>
          <a:off x="4780644" y="8001000"/>
          <a:ext cx="1311269" cy="6588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es-MX" sz="1100">
              <a:solidFill>
                <a:schemeClr val="tx1"/>
              </a:solidFill>
              <a:latin typeface="+mn-lt"/>
              <a:ea typeface="+mn-ea"/>
              <a:cs typeface="+mn-cs"/>
            </a:rPr>
            <a:t>__________________</a:t>
          </a:r>
        </a:p>
        <a:p>
          <a:pPr marL="0" indent="0" algn="ctr"/>
          <a:r>
            <a:rPr lang="es-MX" sz="1100">
              <a:solidFill>
                <a:schemeClr val="tx1"/>
              </a:solidFill>
              <a:latin typeface="+mn-lt"/>
              <a:ea typeface="+mn-ea"/>
              <a:cs typeface="+mn-cs"/>
            </a:rPr>
            <a:t>TESORERO</a:t>
          </a:r>
          <a:r>
            <a:rPr lang="es-MX" sz="1100" baseline="0">
              <a:solidFill>
                <a:schemeClr val="tx1"/>
              </a:solidFill>
              <a:latin typeface="+mn-lt"/>
              <a:ea typeface="+mn-ea"/>
              <a:cs typeface="+mn-cs"/>
            </a:rPr>
            <a:t> IMCUFIDEJ                      P.L.C. SAUL GARCIA NAVA</a:t>
          </a:r>
          <a:r>
            <a:rPr lang="es-MX" sz="1100">
              <a:solidFill>
                <a:schemeClr val="tx1"/>
              </a:solidFill>
              <a:latin typeface="+mn-lt"/>
              <a:ea typeface="+mn-ea"/>
              <a:cs typeface="+mn-cs"/>
            </a:rPr>
            <a:t> </a:t>
          </a:r>
        </a:p>
      </xdr:txBody>
    </xdr:sp>
    <xdr:clientData/>
  </xdr:twoCellAnchor>
  <xdr:oneCellAnchor>
    <xdr:from>
      <xdr:col>1</xdr:col>
      <xdr:colOff>581024</xdr:colOff>
      <xdr:row>1</xdr:row>
      <xdr:rowOff>37432</xdr:rowOff>
    </xdr:from>
    <xdr:ext cx="622907" cy="619793"/>
    <xdr:pic>
      <xdr:nvPicPr>
        <xdr:cNvPr id="7" name="Imagen 6">
          <a:extLst>
            <a:ext uri="{FF2B5EF4-FFF2-40B4-BE49-F238E27FC236}">
              <a16:creationId xmlns:a16="http://schemas.microsoft.com/office/drawing/2014/main" xmlns="" id="{A0FC0292-F776-4BC4-83E7-30606460F53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1343024" y="227932"/>
          <a:ext cx="622907" cy="619793"/>
        </a:xfrm>
        <a:prstGeom prst="rect">
          <a:avLst/>
        </a:prstGeom>
      </xdr:spPr>
    </xdr:pic>
    <xdr:clientData/>
  </xdr:oneCellAnchor>
  <xdr:twoCellAnchor>
    <xdr:from>
      <xdr:col>2</xdr:col>
      <xdr:colOff>9523</xdr:colOff>
      <xdr:row>6</xdr:row>
      <xdr:rowOff>9524</xdr:rowOff>
    </xdr:from>
    <xdr:to>
      <xdr:col>7</xdr:col>
      <xdr:colOff>1038224</xdr:colOff>
      <xdr:row>9</xdr:row>
      <xdr:rowOff>19049</xdr:rowOff>
    </xdr:to>
    <xdr:sp macro="[0]!A_2017" textlink="">
      <xdr:nvSpPr>
        <xdr:cNvPr id="8" name="Rectángulo: esquinas redondeadas 7">
          <a:extLst>
            <a:ext uri="{FF2B5EF4-FFF2-40B4-BE49-F238E27FC236}">
              <a16:creationId xmlns:a16="http://schemas.microsoft.com/office/drawing/2014/main" xmlns="" id="{635DB94B-A890-46CB-8BDE-AD6CECD1066F}"/>
            </a:ext>
          </a:extLst>
        </xdr:cNvPr>
        <xdr:cNvSpPr/>
      </xdr:nvSpPr>
      <xdr:spPr>
        <a:xfrm>
          <a:off x="1533523" y="1152524"/>
          <a:ext cx="4562476" cy="5810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NICIPIOS%20REALIZADOS/CALCULO%20DE%20ISR/CALCULO%20DE%20IMPUESTO%20ISR.AYAPAN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92.168.125.14/MUNICIPIOS%20REALIZADOS/CALCULO%20DE%20ISR/CALCULO%20DE%20IMPUESTO%20ISR.AYAPAN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P%202015\Users\US03517019\Desktop\CTA.PUBLICA%2013\VALLE%20DE%20CHALC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MUNICIPIOS%20REALIZADOS\CALCULO%20DE%20ISR\CALCULO%20DE%20IMPUESTO%20ISR.AYAPAN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DEL CALCULO"/>
      <sheetName val="IMPUESTO QUINCENAL"/>
      <sheetName val="Tabl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DEL CALCULO"/>
      <sheetName val="IMPUESTO QUINCENAL"/>
      <sheetName val="Tabl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13"/>
      <sheetName val="PR. I. INTEGRADO"/>
      <sheetName val="PRUE. INGRESO"/>
      <sheetName val="METAS"/>
      <sheetName val="ANA.DG "/>
      <sheetName val="ANA.FN"/>
      <sheetName val="comparativo pres y cta anual"/>
      <sheetName val="COMPARATIVO INGRESOS"/>
      <sheetName val="INTEGRADO INGRESOS"/>
      <sheetName val="COMPARATIVO EGRESOS"/>
      <sheetName val="INTEGRADO EGRESOS"/>
      <sheetName val="GD"/>
      <sheetName val="GF"/>
      <sheetName val="GI"/>
      <sheetName val="CI5"/>
      <sheetName val="GE"/>
      <sheetName val="CE5"/>
      <sheetName val="G7"/>
      <sheetName val="GP"/>
      <sheetName val="Hoja3"/>
      <sheetName val="Hoja4"/>
      <sheetName val="Hoja1"/>
    </sheetNames>
    <sheetDataSet>
      <sheetData sheetId="0"/>
      <sheetData sheetId="1">
        <row r="12">
          <cell r="F12">
            <v>38898.18</v>
          </cell>
        </row>
      </sheetData>
      <sheetData sheetId="2"/>
      <sheetData sheetId="3"/>
      <sheetData sheetId="4"/>
      <sheetData sheetId="5"/>
      <sheetData sheetId="6"/>
      <sheetData sheetId="7"/>
      <sheetData sheetId="8"/>
      <sheetData sheetId="9">
        <row r="12">
          <cell r="F12">
            <v>61465.3</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DEL CALCULO"/>
      <sheetName val="IMPUESTO QUINCENAL"/>
      <sheetName val="Tabl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K164"/>
  <sheetViews>
    <sheetView topLeftCell="A7" workbookViewId="0">
      <selection activeCell="A26" sqref="A26"/>
    </sheetView>
  </sheetViews>
  <sheetFormatPr baseColWidth="10" defaultRowHeight="15"/>
  <cols>
    <col min="1" max="1" width="1.7109375" customWidth="1"/>
    <col min="2" max="2" width="10.42578125" customWidth="1"/>
    <col min="3" max="3" width="69.85546875" customWidth="1"/>
    <col min="4" max="4" width="15.28515625" customWidth="1"/>
    <col min="5" max="5" width="16.7109375" customWidth="1"/>
    <col min="6" max="6" width="13.28515625" customWidth="1"/>
    <col min="7" max="7" width="11.7109375" customWidth="1"/>
    <col min="8" max="8" width="68.5703125" customWidth="1"/>
    <col min="9" max="9" width="15.85546875" customWidth="1"/>
    <col min="10" max="10" width="16.85546875" customWidth="1"/>
    <col min="11" max="11" width="14.85546875" customWidth="1"/>
  </cols>
  <sheetData>
    <row r="1" spans="2:11" ht="6" customHeight="1" thickBot="1">
      <c r="B1" s="60"/>
      <c r="C1" s="60"/>
      <c r="D1" s="60"/>
      <c r="E1" s="60"/>
      <c r="F1" s="60"/>
      <c r="G1" s="60"/>
      <c r="H1" s="60"/>
      <c r="I1" s="60"/>
      <c r="J1" s="60"/>
      <c r="K1" s="60"/>
    </row>
    <row r="2" spans="2:11" ht="36.75" customHeight="1" thickTop="1">
      <c r="B2" s="809" t="s">
        <v>412</v>
      </c>
      <c r="C2" s="810"/>
      <c r="D2" s="810"/>
      <c r="E2" s="810"/>
      <c r="F2" s="810"/>
      <c r="G2" s="810"/>
      <c r="H2" s="810"/>
      <c r="I2" s="810"/>
      <c r="J2" s="810"/>
      <c r="K2" s="811"/>
    </row>
    <row r="3" spans="2:11" ht="18" customHeight="1">
      <c r="B3" s="69"/>
      <c r="C3" s="812" t="s">
        <v>411</v>
      </c>
      <c r="D3" s="813"/>
      <c r="E3" s="813"/>
      <c r="F3" s="814" t="s">
        <v>410</v>
      </c>
      <c r="G3" s="814"/>
      <c r="H3" s="68"/>
      <c r="I3" s="68"/>
      <c r="J3" s="68"/>
      <c r="K3" s="67" t="s">
        <v>409</v>
      </c>
    </row>
    <row r="4" spans="2:11" ht="6.75" customHeight="1" thickBot="1">
      <c r="B4" s="66"/>
      <c r="C4" s="65"/>
      <c r="D4" s="65"/>
      <c r="E4" s="65"/>
      <c r="F4" s="65"/>
      <c r="G4" s="65"/>
      <c r="H4" s="65"/>
      <c r="I4" s="65"/>
      <c r="J4" s="65"/>
      <c r="K4" s="64"/>
    </row>
    <row r="5" spans="2:11" ht="6" customHeight="1" thickTop="1" thickBot="1">
      <c r="B5" s="60"/>
      <c r="C5" s="60"/>
      <c r="D5" s="60"/>
      <c r="E5" s="60"/>
      <c r="F5" s="60"/>
      <c r="G5" s="60"/>
      <c r="H5" s="60"/>
      <c r="I5" s="60"/>
      <c r="J5" s="60"/>
      <c r="K5" s="60"/>
    </row>
    <row r="6" spans="2:11" ht="15.75" thickTop="1">
      <c r="B6" s="815" t="s">
        <v>408</v>
      </c>
      <c r="C6" s="817" t="s">
        <v>407</v>
      </c>
      <c r="D6" s="819" t="s">
        <v>406</v>
      </c>
      <c r="E6" s="820"/>
      <c r="F6" s="817" t="s">
        <v>405</v>
      </c>
      <c r="G6" s="817" t="s">
        <v>408</v>
      </c>
      <c r="H6" s="805" t="s">
        <v>407</v>
      </c>
      <c r="I6" s="805" t="s">
        <v>406</v>
      </c>
      <c r="J6" s="806"/>
      <c r="K6" s="807" t="s">
        <v>405</v>
      </c>
    </row>
    <row r="7" spans="2:11" ht="16.5" customHeight="1" thickBot="1">
      <c r="B7" s="816"/>
      <c r="C7" s="818"/>
      <c r="D7" s="63">
        <v>2020</v>
      </c>
      <c r="E7" s="62">
        <v>2019</v>
      </c>
      <c r="F7" s="818"/>
      <c r="G7" s="818"/>
      <c r="H7" s="821"/>
      <c r="I7" s="61">
        <v>2020</v>
      </c>
      <c r="J7" s="61">
        <v>2019</v>
      </c>
      <c r="K7" s="808"/>
    </row>
    <row r="8" spans="2:11" ht="6" customHeight="1" thickTop="1" thickBot="1">
      <c r="B8" s="60"/>
      <c r="C8" s="60"/>
      <c r="D8" s="60"/>
      <c r="E8" s="60"/>
      <c r="F8" s="60"/>
      <c r="G8" s="60"/>
      <c r="H8" s="60"/>
      <c r="I8" s="60"/>
      <c r="J8" s="60"/>
      <c r="K8" s="60"/>
    </row>
    <row r="9" spans="2:11" ht="5.25" customHeight="1" thickTop="1">
      <c r="B9" s="59"/>
      <c r="C9" s="56"/>
      <c r="D9" s="58"/>
      <c r="E9" s="58"/>
      <c r="F9" s="58"/>
      <c r="G9" s="56"/>
      <c r="H9" s="57"/>
      <c r="I9" s="56"/>
      <c r="J9" s="56"/>
      <c r="K9" s="55"/>
    </row>
    <row r="10" spans="2:11">
      <c r="B10" s="34" t="s">
        <v>404</v>
      </c>
      <c r="C10" s="52" t="s">
        <v>403</v>
      </c>
      <c r="D10" s="54"/>
      <c r="E10" s="54"/>
      <c r="F10" s="54"/>
      <c r="G10" s="31" t="s">
        <v>402</v>
      </c>
      <c r="H10" s="30" t="s">
        <v>401</v>
      </c>
      <c r="I10" s="54"/>
      <c r="J10" s="54"/>
      <c r="K10" s="53"/>
    </row>
    <row r="11" spans="2:11">
      <c r="B11" s="34" t="s">
        <v>400</v>
      </c>
      <c r="C11" s="52" t="s">
        <v>399</v>
      </c>
      <c r="D11" s="29">
        <f>+D12+D21+D30+D37+D44+D47+D51</f>
        <v>13555.369999999999</v>
      </c>
      <c r="E11" s="29">
        <f>+E12+E21+E30+E37+E44+E47+E51</f>
        <v>-888063.53999999992</v>
      </c>
      <c r="F11" s="29">
        <f>+F12+F21+F30+F37+F44+F47+F51</f>
        <v>901618.91</v>
      </c>
      <c r="G11" s="31" t="s">
        <v>398</v>
      </c>
      <c r="H11" s="30" t="s">
        <v>397</v>
      </c>
      <c r="I11" s="29">
        <f>+I12+I23+I28+I33+I37+I42+I50+I55</f>
        <v>-44313.3</v>
      </c>
      <c r="J11" s="29">
        <f>+J12+J23+J28+J33+J37+J42+J50+J55</f>
        <v>-135297.53999999998</v>
      </c>
      <c r="K11" s="28">
        <f>+K12+K23+K28+K33+K37+K42+K50+K55</f>
        <v>90984.239999999991</v>
      </c>
    </row>
    <row r="12" spans="2:11">
      <c r="B12" s="34" t="s">
        <v>396</v>
      </c>
      <c r="C12" s="52" t="s">
        <v>395</v>
      </c>
      <c r="D12" s="29">
        <f>SUM(D13:D19)</f>
        <v>13552.06</v>
      </c>
      <c r="E12" s="29">
        <f>SUM(E13:E19)</f>
        <v>-888357.85</v>
      </c>
      <c r="F12" s="29">
        <f>SUM(F13:F19)</f>
        <v>901909.91</v>
      </c>
      <c r="G12" s="31" t="s">
        <v>394</v>
      </c>
      <c r="H12" s="30" t="s">
        <v>393</v>
      </c>
      <c r="I12" s="29">
        <f>SUM(I13:I21)</f>
        <v>-44313.3</v>
      </c>
      <c r="J12" s="29">
        <f>SUM(J13:J21)</f>
        <v>-135297.53999999998</v>
      </c>
      <c r="K12" s="28">
        <f>SUM(K13:K21)</f>
        <v>90984.239999999991</v>
      </c>
    </row>
    <row r="13" spans="2:11">
      <c r="B13" s="39" t="s">
        <v>392</v>
      </c>
      <c r="C13" s="51" t="s">
        <v>391</v>
      </c>
      <c r="D13" s="25">
        <v>5087.17</v>
      </c>
      <c r="E13" s="25">
        <v>-784547.87</v>
      </c>
      <c r="F13" s="16">
        <f t="shared" ref="F13:F19" si="0">+D13-E13</f>
        <v>789635.04</v>
      </c>
      <c r="G13" s="27" t="s">
        <v>390</v>
      </c>
      <c r="H13" s="26" t="s">
        <v>389</v>
      </c>
      <c r="I13" s="25">
        <v>0</v>
      </c>
      <c r="J13" s="25">
        <v>0</v>
      </c>
      <c r="K13" s="15">
        <f t="shared" ref="K13:K21" si="1">+I13-J13</f>
        <v>0</v>
      </c>
    </row>
    <row r="14" spans="2:11">
      <c r="B14" s="39" t="s">
        <v>388</v>
      </c>
      <c r="C14" s="51" t="s">
        <v>387</v>
      </c>
      <c r="D14" s="25">
        <v>8464.89</v>
      </c>
      <c r="E14" s="25">
        <v>-103809.98</v>
      </c>
      <c r="F14" s="16">
        <f t="shared" si="0"/>
        <v>112274.87</v>
      </c>
      <c r="G14" s="27" t="s">
        <v>386</v>
      </c>
      <c r="H14" s="26" t="s">
        <v>385</v>
      </c>
      <c r="I14" s="25">
        <v>0</v>
      </c>
      <c r="J14" s="25">
        <v>-124559.67999999999</v>
      </c>
      <c r="K14" s="15">
        <f t="shared" si="1"/>
        <v>124559.67999999999</v>
      </c>
    </row>
    <row r="15" spans="2:11">
      <c r="B15" s="39" t="s">
        <v>384</v>
      </c>
      <c r="C15" s="51" t="s">
        <v>383</v>
      </c>
      <c r="D15" s="25">
        <v>0</v>
      </c>
      <c r="E15" s="25">
        <v>0</v>
      </c>
      <c r="F15" s="16">
        <f t="shared" si="0"/>
        <v>0</v>
      </c>
      <c r="G15" s="27" t="s">
        <v>382</v>
      </c>
      <c r="H15" s="26" t="s">
        <v>381</v>
      </c>
      <c r="I15" s="25">
        <v>0</v>
      </c>
      <c r="J15" s="25">
        <v>0</v>
      </c>
      <c r="K15" s="15">
        <f t="shared" si="1"/>
        <v>0</v>
      </c>
    </row>
    <row r="16" spans="2:11">
      <c r="B16" s="39" t="s">
        <v>380</v>
      </c>
      <c r="C16" s="51" t="s">
        <v>379</v>
      </c>
      <c r="D16" s="25">
        <v>0</v>
      </c>
      <c r="E16" s="25">
        <v>0</v>
      </c>
      <c r="F16" s="16">
        <f t="shared" si="0"/>
        <v>0</v>
      </c>
      <c r="G16" s="27" t="s">
        <v>378</v>
      </c>
      <c r="H16" s="26" t="s">
        <v>377</v>
      </c>
      <c r="I16" s="25">
        <v>0</v>
      </c>
      <c r="J16" s="25">
        <v>0</v>
      </c>
      <c r="K16" s="15">
        <f t="shared" si="1"/>
        <v>0</v>
      </c>
    </row>
    <row r="17" spans="2:11">
      <c r="B17" s="39" t="s">
        <v>376</v>
      </c>
      <c r="C17" s="51" t="s">
        <v>375</v>
      </c>
      <c r="D17" s="25">
        <v>0</v>
      </c>
      <c r="E17" s="25">
        <v>0</v>
      </c>
      <c r="F17" s="16">
        <f t="shared" si="0"/>
        <v>0</v>
      </c>
      <c r="G17" s="27" t="s">
        <v>374</v>
      </c>
      <c r="H17" s="26" t="s">
        <v>373</v>
      </c>
      <c r="I17" s="25">
        <v>0</v>
      </c>
      <c r="J17" s="25">
        <v>0</v>
      </c>
      <c r="K17" s="15">
        <f t="shared" si="1"/>
        <v>0</v>
      </c>
    </row>
    <row r="18" spans="2:11" ht="27" customHeight="1">
      <c r="B18" s="39" t="s">
        <v>372</v>
      </c>
      <c r="C18" s="51" t="s">
        <v>371</v>
      </c>
      <c r="D18" s="25">
        <v>0</v>
      </c>
      <c r="E18" s="25">
        <v>0</v>
      </c>
      <c r="F18" s="16">
        <f t="shared" si="0"/>
        <v>0</v>
      </c>
      <c r="G18" s="27" t="s">
        <v>370</v>
      </c>
      <c r="H18" s="36" t="s">
        <v>369</v>
      </c>
      <c r="I18" s="25">
        <v>0</v>
      </c>
      <c r="J18" s="25">
        <v>0</v>
      </c>
      <c r="K18" s="15">
        <f t="shared" si="1"/>
        <v>0</v>
      </c>
    </row>
    <row r="19" spans="2:11">
      <c r="B19" s="39" t="s">
        <v>368</v>
      </c>
      <c r="C19" s="51" t="s">
        <v>367</v>
      </c>
      <c r="D19" s="25">
        <v>0</v>
      </c>
      <c r="E19" s="25">
        <v>0</v>
      </c>
      <c r="F19" s="16">
        <f t="shared" si="0"/>
        <v>0</v>
      </c>
      <c r="G19" s="27" t="s">
        <v>366</v>
      </c>
      <c r="H19" s="26" t="s">
        <v>365</v>
      </c>
      <c r="I19" s="25">
        <v>-44313.3</v>
      </c>
      <c r="J19" s="25">
        <v>-10737.86</v>
      </c>
      <c r="K19" s="15">
        <f t="shared" si="1"/>
        <v>-33575.440000000002</v>
      </c>
    </row>
    <row r="20" spans="2:11">
      <c r="B20" s="39"/>
      <c r="C20" s="51"/>
      <c r="D20" s="25"/>
      <c r="E20" s="25"/>
      <c r="F20" s="16"/>
      <c r="G20" s="27" t="s">
        <v>364</v>
      </c>
      <c r="H20" s="26" t="s">
        <v>363</v>
      </c>
      <c r="I20" s="25">
        <v>0</v>
      </c>
      <c r="J20" s="25">
        <v>0</v>
      </c>
      <c r="K20" s="15">
        <f t="shared" si="1"/>
        <v>0</v>
      </c>
    </row>
    <row r="21" spans="2:11">
      <c r="B21" s="34" t="s">
        <v>362</v>
      </c>
      <c r="C21" s="52" t="s">
        <v>361</v>
      </c>
      <c r="D21" s="29">
        <f>SUM(D22:D28)</f>
        <v>3.3100000000000023</v>
      </c>
      <c r="E21" s="29">
        <f>SUM(E22:E28)</f>
        <v>294.31</v>
      </c>
      <c r="F21" s="29">
        <f>SUM(F22:F28)</f>
        <v>-291</v>
      </c>
      <c r="G21" s="27" t="s">
        <v>360</v>
      </c>
      <c r="H21" s="36" t="s">
        <v>359</v>
      </c>
      <c r="I21" s="25">
        <v>0</v>
      </c>
      <c r="J21" s="25">
        <v>0</v>
      </c>
      <c r="K21" s="15">
        <f t="shared" si="1"/>
        <v>0</v>
      </c>
    </row>
    <row r="22" spans="2:11">
      <c r="B22" s="39" t="s">
        <v>358</v>
      </c>
      <c r="C22" s="51" t="s">
        <v>357</v>
      </c>
      <c r="D22" s="25">
        <v>-57.4</v>
      </c>
      <c r="E22" s="25">
        <v>-57.4</v>
      </c>
      <c r="F22" s="16">
        <f t="shared" ref="F22:F28" si="2">+D22-E22</f>
        <v>0</v>
      </c>
      <c r="G22" s="27"/>
      <c r="H22" s="36"/>
      <c r="I22" s="16"/>
      <c r="J22" s="16"/>
      <c r="K22" s="15"/>
    </row>
    <row r="23" spans="2:11">
      <c r="B23" s="39" t="s">
        <v>356</v>
      </c>
      <c r="C23" s="51" t="s">
        <v>355</v>
      </c>
      <c r="D23" s="25">
        <v>0</v>
      </c>
      <c r="E23" s="25">
        <v>0</v>
      </c>
      <c r="F23" s="16">
        <f t="shared" si="2"/>
        <v>0</v>
      </c>
      <c r="G23" s="31" t="s">
        <v>354</v>
      </c>
      <c r="H23" s="50" t="s">
        <v>353</v>
      </c>
      <c r="I23" s="29">
        <f>SUM(I24:I26)</f>
        <v>0</v>
      </c>
      <c r="J23" s="29">
        <f>SUM(J24:J26)</f>
        <v>0</v>
      </c>
      <c r="K23" s="28">
        <f>SUM(K24:K26)</f>
        <v>0</v>
      </c>
    </row>
    <row r="24" spans="2:11">
      <c r="B24" s="39" t="s">
        <v>352</v>
      </c>
      <c r="C24" s="51" t="s">
        <v>351</v>
      </c>
      <c r="D24" s="25">
        <v>60.71</v>
      </c>
      <c r="E24" s="25">
        <v>351.71</v>
      </c>
      <c r="F24" s="16">
        <f t="shared" si="2"/>
        <v>-291</v>
      </c>
      <c r="G24" s="27" t="s">
        <v>350</v>
      </c>
      <c r="H24" s="36" t="s">
        <v>349</v>
      </c>
      <c r="I24" s="25">
        <v>0</v>
      </c>
      <c r="J24" s="25">
        <v>0</v>
      </c>
      <c r="K24" s="15">
        <f>+I24-J24</f>
        <v>0</v>
      </c>
    </row>
    <row r="25" spans="2:11">
      <c r="B25" s="39" t="s">
        <v>348</v>
      </c>
      <c r="C25" s="51" t="s">
        <v>347</v>
      </c>
      <c r="D25" s="25">
        <v>0</v>
      </c>
      <c r="E25" s="25">
        <v>0</v>
      </c>
      <c r="F25" s="16">
        <f t="shared" si="2"/>
        <v>0</v>
      </c>
      <c r="G25" s="27" t="s">
        <v>346</v>
      </c>
      <c r="H25" s="36" t="s">
        <v>345</v>
      </c>
      <c r="I25" s="25">
        <v>0</v>
      </c>
      <c r="J25" s="25">
        <v>0</v>
      </c>
      <c r="K25" s="15">
        <f>+I25-J25</f>
        <v>0</v>
      </c>
    </row>
    <row r="26" spans="2:11">
      <c r="B26" s="39" t="s">
        <v>344</v>
      </c>
      <c r="C26" s="51" t="s">
        <v>343</v>
      </c>
      <c r="D26" s="25">
        <v>0</v>
      </c>
      <c r="E26" s="25">
        <v>0</v>
      </c>
      <c r="F26" s="16">
        <f t="shared" si="2"/>
        <v>0</v>
      </c>
      <c r="G26" s="27" t="s">
        <v>342</v>
      </c>
      <c r="H26" s="36" t="s">
        <v>341</v>
      </c>
      <c r="I26" s="25">
        <v>0</v>
      </c>
      <c r="J26" s="25">
        <v>0</v>
      </c>
      <c r="K26" s="15">
        <f>+I26-J26</f>
        <v>0</v>
      </c>
    </row>
    <row r="27" spans="2:11">
      <c r="B27" s="39" t="s">
        <v>340</v>
      </c>
      <c r="C27" s="51" t="s">
        <v>339</v>
      </c>
      <c r="D27" s="25">
        <v>0</v>
      </c>
      <c r="E27" s="25">
        <v>0</v>
      </c>
      <c r="F27" s="16">
        <f t="shared" si="2"/>
        <v>0</v>
      </c>
      <c r="G27" s="27"/>
      <c r="H27" s="36"/>
      <c r="I27" s="16"/>
      <c r="J27" s="16"/>
      <c r="K27" s="15"/>
    </row>
    <row r="28" spans="2:11">
      <c r="B28" s="39" t="s">
        <v>338</v>
      </c>
      <c r="C28" s="51" t="s">
        <v>337</v>
      </c>
      <c r="D28" s="25">
        <v>0</v>
      </c>
      <c r="E28" s="25">
        <v>0</v>
      </c>
      <c r="F28" s="16">
        <f t="shared" si="2"/>
        <v>0</v>
      </c>
      <c r="G28" s="31" t="s">
        <v>336</v>
      </c>
      <c r="H28" s="30" t="s">
        <v>335</v>
      </c>
      <c r="I28" s="29">
        <f>SUM(I29:I31)</f>
        <v>0</v>
      </c>
      <c r="J28" s="29">
        <f>SUM(J29:J31)</f>
        <v>0</v>
      </c>
      <c r="K28" s="28">
        <f>SUM(K29:K31)</f>
        <v>0</v>
      </c>
    </row>
    <row r="29" spans="2:11">
      <c r="B29" s="39"/>
      <c r="C29" s="51"/>
      <c r="D29" s="25"/>
      <c r="E29" s="25"/>
      <c r="F29" s="16"/>
      <c r="G29" s="27" t="s">
        <v>334</v>
      </c>
      <c r="H29" s="26" t="s">
        <v>333</v>
      </c>
      <c r="I29" s="25">
        <v>0</v>
      </c>
      <c r="J29" s="25">
        <v>0</v>
      </c>
      <c r="K29" s="15">
        <f>+I29-J29</f>
        <v>0</v>
      </c>
    </row>
    <row r="30" spans="2:11">
      <c r="B30" s="37" t="s">
        <v>332</v>
      </c>
      <c r="C30" s="30" t="s">
        <v>331</v>
      </c>
      <c r="D30" s="29">
        <f>SUM(D31:D35)</f>
        <v>0</v>
      </c>
      <c r="E30" s="29">
        <f>SUM(E31:E35)</f>
        <v>0</v>
      </c>
      <c r="F30" s="29">
        <f>SUM(F31:F35)</f>
        <v>0</v>
      </c>
      <c r="G30" s="27" t="s">
        <v>330</v>
      </c>
      <c r="H30" s="26" t="s">
        <v>329</v>
      </c>
      <c r="I30" s="25">
        <v>0</v>
      </c>
      <c r="J30" s="25">
        <v>0</v>
      </c>
      <c r="K30" s="15">
        <f>+I30-J30</f>
        <v>0</v>
      </c>
    </row>
    <row r="31" spans="2:11" ht="21.75" customHeight="1">
      <c r="B31" s="33" t="s">
        <v>328</v>
      </c>
      <c r="C31" s="36" t="s">
        <v>327</v>
      </c>
      <c r="D31" s="25">
        <v>0</v>
      </c>
      <c r="E31" s="25">
        <v>0</v>
      </c>
      <c r="F31" s="16">
        <f>+D31-E31</f>
        <v>0</v>
      </c>
      <c r="G31" s="27" t="s">
        <v>326</v>
      </c>
      <c r="H31" s="26" t="s">
        <v>325</v>
      </c>
      <c r="I31" s="25">
        <v>0</v>
      </c>
      <c r="J31" s="25">
        <v>0</v>
      </c>
      <c r="K31" s="15">
        <f>+I31-J31</f>
        <v>0</v>
      </c>
    </row>
    <row r="32" spans="2:11">
      <c r="B32" s="33" t="s">
        <v>324</v>
      </c>
      <c r="C32" s="26" t="s">
        <v>323</v>
      </c>
      <c r="D32" s="25">
        <v>0</v>
      </c>
      <c r="E32" s="25">
        <v>0</v>
      </c>
      <c r="F32" s="16">
        <f>+D32-E32</f>
        <v>0</v>
      </c>
      <c r="G32" s="27"/>
      <c r="H32" s="26"/>
      <c r="I32" s="16"/>
      <c r="J32" s="16"/>
      <c r="K32" s="15"/>
    </row>
    <row r="33" spans="2:11">
      <c r="B33" s="33" t="s">
        <v>322</v>
      </c>
      <c r="C33" s="26" t="s">
        <v>321</v>
      </c>
      <c r="D33" s="25">
        <v>0</v>
      </c>
      <c r="E33" s="25">
        <v>0</v>
      </c>
      <c r="F33" s="16">
        <f>+D33-E33</f>
        <v>0</v>
      </c>
      <c r="G33" s="31" t="s">
        <v>320</v>
      </c>
      <c r="H33" s="30" t="s">
        <v>319</v>
      </c>
      <c r="I33" s="29">
        <f>SUM(I34:I35)</f>
        <v>0</v>
      </c>
      <c r="J33" s="29">
        <f>SUM(J34:J35)</f>
        <v>0</v>
      </c>
      <c r="K33" s="28">
        <f>SUM(K34:K35)</f>
        <v>0</v>
      </c>
    </row>
    <row r="34" spans="2:11">
      <c r="B34" s="39" t="s">
        <v>318</v>
      </c>
      <c r="C34" s="26" t="s">
        <v>317</v>
      </c>
      <c r="D34" s="25">
        <v>0</v>
      </c>
      <c r="E34" s="25">
        <v>0</v>
      </c>
      <c r="F34" s="16">
        <f>+D34-E34</f>
        <v>0</v>
      </c>
      <c r="G34" s="27" t="s">
        <v>316</v>
      </c>
      <c r="H34" s="26" t="s">
        <v>315</v>
      </c>
      <c r="I34" s="25">
        <v>0</v>
      </c>
      <c r="J34" s="25">
        <v>0</v>
      </c>
      <c r="K34" s="15">
        <f>+I34-J34</f>
        <v>0</v>
      </c>
    </row>
    <row r="35" spans="2:11">
      <c r="B35" s="39" t="s">
        <v>314</v>
      </c>
      <c r="C35" s="26" t="s">
        <v>313</v>
      </c>
      <c r="D35" s="25">
        <v>0</v>
      </c>
      <c r="E35" s="25">
        <v>0</v>
      </c>
      <c r="F35" s="16">
        <f>+D35-E35</f>
        <v>0</v>
      </c>
      <c r="G35" s="27" t="s">
        <v>312</v>
      </c>
      <c r="H35" s="26" t="s">
        <v>311</v>
      </c>
      <c r="I35" s="25">
        <v>0</v>
      </c>
      <c r="J35" s="25">
        <v>0</v>
      </c>
      <c r="K35" s="15">
        <f>+I35-J35</f>
        <v>0</v>
      </c>
    </row>
    <row r="36" spans="2:11">
      <c r="B36" s="39"/>
      <c r="C36" s="26"/>
      <c r="D36" s="25"/>
      <c r="E36" s="25">
        <v>0</v>
      </c>
      <c r="F36" s="16"/>
      <c r="G36" s="27"/>
      <c r="H36" s="36"/>
      <c r="I36" s="16"/>
      <c r="J36" s="16"/>
      <c r="K36" s="15"/>
    </row>
    <row r="37" spans="2:11">
      <c r="B37" s="34" t="s">
        <v>310</v>
      </c>
      <c r="C37" s="30" t="s">
        <v>309</v>
      </c>
      <c r="D37" s="29">
        <f>SUM(D38:D42)</f>
        <v>0</v>
      </c>
      <c r="E37" s="29">
        <f>SUM(E38:E42)</f>
        <v>0</v>
      </c>
      <c r="F37" s="29">
        <f>SUM(F38:F42)</f>
        <v>0</v>
      </c>
      <c r="G37" s="31" t="s">
        <v>308</v>
      </c>
      <c r="H37" s="30" t="s">
        <v>307</v>
      </c>
      <c r="I37" s="29">
        <f>SUM(I38:I40)</f>
        <v>0</v>
      </c>
      <c r="J37" s="29">
        <f>SUM(J38:J40)</f>
        <v>0</v>
      </c>
      <c r="K37" s="28">
        <f>SUM(K38:K40)</f>
        <v>0</v>
      </c>
    </row>
    <row r="38" spans="2:11">
      <c r="B38" s="39" t="s">
        <v>306</v>
      </c>
      <c r="C38" s="26" t="s">
        <v>305</v>
      </c>
      <c r="D38" s="25">
        <v>0</v>
      </c>
      <c r="E38" s="25">
        <v>0</v>
      </c>
      <c r="F38" s="16">
        <f>+D38-E38</f>
        <v>0</v>
      </c>
      <c r="G38" s="27" t="s">
        <v>304</v>
      </c>
      <c r="H38" s="26" t="s">
        <v>303</v>
      </c>
      <c r="I38" s="25">
        <v>0</v>
      </c>
      <c r="J38" s="25">
        <v>0</v>
      </c>
      <c r="K38" s="15">
        <f>+I38-J38</f>
        <v>0</v>
      </c>
    </row>
    <row r="39" spans="2:11">
      <c r="B39" s="39" t="s">
        <v>302</v>
      </c>
      <c r="C39" s="26" t="s">
        <v>301</v>
      </c>
      <c r="D39" s="25">
        <v>0</v>
      </c>
      <c r="E39" s="25">
        <v>0</v>
      </c>
      <c r="F39" s="16">
        <f>+D39-E39</f>
        <v>0</v>
      </c>
      <c r="G39" s="27" t="s">
        <v>300</v>
      </c>
      <c r="H39" s="26" t="s">
        <v>299</v>
      </c>
      <c r="I39" s="25">
        <v>0</v>
      </c>
      <c r="J39" s="25">
        <v>0</v>
      </c>
      <c r="K39" s="15">
        <f>+I39-J39</f>
        <v>0</v>
      </c>
    </row>
    <row r="40" spans="2:11">
      <c r="B40" s="39" t="s">
        <v>298</v>
      </c>
      <c r="C40" s="26" t="s">
        <v>297</v>
      </c>
      <c r="D40" s="25">
        <v>0</v>
      </c>
      <c r="E40" s="25">
        <v>0</v>
      </c>
      <c r="F40" s="16">
        <f>+D40-E40</f>
        <v>0</v>
      </c>
      <c r="G40" s="27" t="s">
        <v>296</v>
      </c>
      <c r="H40" s="36" t="s">
        <v>295</v>
      </c>
      <c r="I40" s="25">
        <v>0</v>
      </c>
      <c r="J40" s="25">
        <v>0</v>
      </c>
      <c r="K40" s="15">
        <f>+I40-J40</f>
        <v>0</v>
      </c>
    </row>
    <row r="41" spans="2:11">
      <c r="B41" s="39" t="s">
        <v>294</v>
      </c>
      <c r="C41" s="26" t="s">
        <v>293</v>
      </c>
      <c r="D41" s="25">
        <v>0</v>
      </c>
      <c r="E41" s="25">
        <v>0</v>
      </c>
      <c r="F41" s="16">
        <f>+D41-E41</f>
        <v>0</v>
      </c>
      <c r="G41" s="27"/>
      <c r="H41" s="36"/>
      <c r="I41" s="16"/>
      <c r="J41" s="16"/>
      <c r="K41" s="15"/>
    </row>
    <row r="42" spans="2:11">
      <c r="B42" s="39" t="s">
        <v>292</v>
      </c>
      <c r="C42" s="26" t="s">
        <v>291</v>
      </c>
      <c r="D42" s="25">
        <v>0</v>
      </c>
      <c r="E42" s="25">
        <v>0</v>
      </c>
      <c r="F42" s="16">
        <f>+D42-E42</f>
        <v>0</v>
      </c>
      <c r="G42" s="49" t="s">
        <v>290</v>
      </c>
      <c r="H42" s="30" t="s">
        <v>289</v>
      </c>
      <c r="I42" s="29">
        <f>SUM(I43:I48)</f>
        <v>0</v>
      </c>
      <c r="J42" s="29">
        <f>SUM(J43:J48)</f>
        <v>0</v>
      </c>
      <c r="K42" s="28">
        <f>SUM(K43:K48)</f>
        <v>0</v>
      </c>
    </row>
    <row r="43" spans="2:11">
      <c r="B43" s="39"/>
      <c r="C43" s="26"/>
      <c r="D43" s="25"/>
      <c r="E43" s="25"/>
      <c r="F43" s="16"/>
      <c r="G43" s="45" t="s">
        <v>288</v>
      </c>
      <c r="H43" s="26" t="s">
        <v>287</v>
      </c>
      <c r="I43" s="25">
        <v>0</v>
      </c>
      <c r="J43" s="25">
        <v>0</v>
      </c>
      <c r="K43" s="15">
        <f t="shared" ref="K43:K48" si="3">+I43-J43</f>
        <v>0</v>
      </c>
    </row>
    <row r="44" spans="2:11">
      <c r="B44" s="34" t="s">
        <v>286</v>
      </c>
      <c r="C44" s="30" t="s">
        <v>285</v>
      </c>
      <c r="D44" s="29">
        <f>+D45</f>
        <v>0</v>
      </c>
      <c r="E44" s="29">
        <f>+E45</f>
        <v>0</v>
      </c>
      <c r="F44" s="29">
        <f>+F45</f>
        <v>0</v>
      </c>
      <c r="G44" s="45" t="s">
        <v>284</v>
      </c>
      <c r="H44" s="26" t="s">
        <v>283</v>
      </c>
      <c r="I44" s="25">
        <v>0</v>
      </c>
      <c r="J44" s="25">
        <v>0</v>
      </c>
      <c r="K44" s="15">
        <f t="shared" si="3"/>
        <v>0</v>
      </c>
    </row>
    <row r="45" spans="2:11">
      <c r="B45" s="39" t="s">
        <v>282</v>
      </c>
      <c r="C45" s="26" t="s">
        <v>281</v>
      </c>
      <c r="D45" s="25">
        <v>0</v>
      </c>
      <c r="E45" s="25">
        <v>0</v>
      </c>
      <c r="F45" s="16">
        <f>+D45-E45</f>
        <v>0</v>
      </c>
      <c r="G45" s="45" t="s">
        <v>280</v>
      </c>
      <c r="H45" s="26" t="s">
        <v>279</v>
      </c>
      <c r="I45" s="25">
        <v>0</v>
      </c>
      <c r="J45" s="25">
        <v>0</v>
      </c>
      <c r="K45" s="15">
        <f t="shared" si="3"/>
        <v>0</v>
      </c>
    </row>
    <row r="46" spans="2:11">
      <c r="B46" s="39"/>
      <c r="C46" s="26"/>
      <c r="D46" s="16"/>
      <c r="E46" s="16"/>
      <c r="F46" s="16"/>
      <c r="G46" s="45" t="s">
        <v>278</v>
      </c>
      <c r="H46" s="26" t="s">
        <v>277</v>
      </c>
      <c r="I46" s="25">
        <v>0</v>
      </c>
      <c r="J46" s="25">
        <v>0</v>
      </c>
      <c r="K46" s="15">
        <f t="shared" si="3"/>
        <v>0</v>
      </c>
    </row>
    <row r="47" spans="2:11">
      <c r="B47" s="34" t="s">
        <v>276</v>
      </c>
      <c r="C47" s="30" t="s">
        <v>275</v>
      </c>
      <c r="D47" s="29">
        <f>SUM(D48:D49)</f>
        <v>0</v>
      </c>
      <c r="E47" s="29">
        <f>SUM(E48:E49)</f>
        <v>0</v>
      </c>
      <c r="F47" s="29">
        <f>SUM(F48:F49)</f>
        <v>0</v>
      </c>
      <c r="G47" s="45" t="s">
        <v>274</v>
      </c>
      <c r="H47" s="26" t="s">
        <v>273</v>
      </c>
      <c r="I47" s="25">
        <v>0</v>
      </c>
      <c r="J47" s="25">
        <v>0</v>
      </c>
      <c r="K47" s="15">
        <f t="shared" si="3"/>
        <v>0</v>
      </c>
    </row>
    <row r="48" spans="2:11" ht="27.75" customHeight="1">
      <c r="B48" s="33" t="s">
        <v>272</v>
      </c>
      <c r="C48" s="36" t="s">
        <v>271</v>
      </c>
      <c r="D48" s="25">
        <v>0</v>
      </c>
      <c r="E48" s="25">
        <v>0</v>
      </c>
      <c r="F48" s="16">
        <f>+D48-E48</f>
        <v>0</v>
      </c>
      <c r="G48" s="45" t="s">
        <v>270</v>
      </c>
      <c r="H48" s="26" t="s">
        <v>269</v>
      </c>
      <c r="I48" s="25">
        <v>0</v>
      </c>
      <c r="J48" s="25">
        <v>0</v>
      </c>
      <c r="K48" s="15">
        <f t="shared" si="3"/>
        <v>0</v>
      </c>
    </row>
    <row r="49" spans="2:11">
      <c r="B49" s="39" t="s">
        <v>268</v>
      </c>
      <c r="C49" s="36" t="s">
        <v>267</v>
      </c>
      <c r="D49" s="25">
        <v>0</v>
      </c>
      <c r="E49" s="25">
        <v>0</v>
      </c>
      <c r="F49" s="16">
        <f>+D49-E49</f>
        <v>0</v>
      </c>
      <c r="G49" s="45"/>
      <c r="H49" s="26"/>
      <c r="I49" s="16"/>
      <c r="J49" s="16"/>
      <c r="K49" s="15"/>
    </row>
    <row r="50" spans="2:11">
      <c r="B50" s="39"/>
      <c r="C50" s="36"/>
      <c r="D50" s="16"/>
      <c r="E50" s="16"/>
      <c r="F50" s="16"/>
      <c r="G50" s="49" t="s">
        <v>266</v>
      </c>
      <c r="H50" s="30" t="s">
        <v>265</v>
      </c>
      <c r="I50" s="29">
        <f>SUM(I51:I53)</f>
        <v>0</v>
      </c>
      <c r="J50" s="29">
        <f>SUM(J51:J53)</f>
        <v>0</v>
      </c>
      <c r="K50" s="28">
        <f>SUM(K51:K53)</f>
        <v>0</v>
      </c>
    </row>
    <row r="51" spans="2:11">
      <c r="B51" s="34" t="s">
        <v>264</v>
      </c>
      <c r="C51" s="50" t="s">
        <v>263</v>
      </c>
      <c r="D51" s="29">
        <f>SUM(D52:D55)</f>
        <v>0</v>
      </c>
      <c r="E51" s="29">
        <f>SUM(E52:E55)</f>
        <v>0</v>
      </c>
      <c r="F51" s="29">
        <f>SUM(F52:F55)</f>
        <v>0</v>
      </c>
      <c r="G51" s="45" t="s">
        <v>262</v>
      </c>
      <c r="H51" s="26" t="s">
        <v>261</v>
      </c>
      <c r="I51" s="25">
        <v>0</v>
      </c>
      <c r="J51" s="25">
        <v>0</v>
      </c>
      <c r="K51" s="15">
        <f>+I51-J51</f>
        <v>0</v>
      </c>
    </row>
    <row r="52" spans="2:11">
      <c r="B52" s="39" t="s">
        <v>260</v>
      </c>
      <c r="C52" s="36" t="s">
        <v>259</v>
      </c>
      <c r="D52" s="25">
        <v>0</v>
      </c>
      <c r="E52" s="25">
        <v>0</v>
      </c>
      <c r="F52" s="16">
        <f>+D52-E52</f>
        <v>0</v>
      </c>
      <c r="G52" s="45" t="s">
        <v>258</v>
      </c>
      <c r="H52" s="26" t="s">
        <v>257</v>
      </c>
      <c r="I52" s="25">
        <v>0</v>
      </c>
      <c r="J52" s="25">
        <v>0</v>
      </c>
      <c r="K52" s="15">
        <f>+I52-J52</f>
        <v>0</v>
      </c>
    </row>
    <row r="53" spans="2:11">
      <c r="B53" s="39" t="s">
        <v>256</v>
      </c>
      <c r="C53" s="36" t="s">
        <v>255</v>
      </c>
      <c r="D53" s="25">
        <v>0</v>
      </c>
      <c r="E53" s="25">
        <v>0</v>
      </c>
      <c r="F53" s="16">
        <f>+D53-E53</f>
        <v>0</v>
      </c>
      <c r="G53" s="45" t="s">
        <v>254</v>
      </c>
      <c r="H53" s="26" t="s">
        <v>253</v>
      </c>
      <c r="I53" s="25">
        <v>0</v>
      </c>
      <c r="J53" s="25">
        <v>0</v>
      </c>
      <c r="K53" s="15">
        <f>+I53-J53</f>
        <v>0</v>
      </c>
    </row>
    <row r="54" spans="2:11">
      <c r="B54" s="39" t="s">
        <v>252</v>
      </c>
      <c r="C54" s="36" t="s">
        <v>251</v>
      </c>
      <c r="D54" s="25">
        <v>0</v>
      </c>
      <c r="E54" s="25">
        <v>0</v>
      </c>
      <c r="F54" s="16">
        <f>+D54-E54</f>
        <v>0</v>
      </c>
      <c r="G54" s="27"/>
      <c r="H54" s="36"/>
      <c r="I54" s="16"/>
      <c r="J54" s="16"/>
      <c r="K54" s="15"/>
    </row>
    <row r="55" spans="2:11">
      <c r="B55" s="39" t="s">
        <v>250</v>
      </c>
      <c r="C55" s="36" t="s">
        <v>249</v>
      </c>
      <c r="D55" s="25"/>
      <c r="E55" s="25"/>
      <c r="F55" s="16">
        <f>+D55-E55</f>
        <v>0</v>
      </c>
      <c r="G55" s="49" t="s">
        <v>248</v>
      </c>
      <c r="H55" s="30" t="s">
        <v>247</v>
      </c>
      <c r="I55" s="29">
        <f>SUM(I56:I58)</f>
        <v>0</v>
      </c>
      <c r="J55" s="29">
        <f>SUM(J56:J58)</f>
        <v>0</v>
      </c>
      <c r="K55" s="28">
        <f>SUM(K56:K58)</f>
        <v>0</v>
      </c>
    </row>
    <row r="56" spans="2:11">
      <c r="B56" s="39"/>
      <c r="C56" s="36"/>
      <c r="D56" s="16"/>
      <c r="E56" s="16"/>
      <c r="F56" s="16"/>
      <c r="G56" s="45" t="s">
        <v>246</v>
      </c>
      <c r="H56" s="26" t="s">
        <v>245</v>
      </c>
      <c r="I56" s="25">
        <v>0</v>
      </c>
      <c r="J56" s="25">
        <v>0</v>
      </c>
      <c r="K56" s="15">
        <f>+I56-J56</f>
        <v>0</v>
      </c>
    </row>
    <row r="57" spans="2:11">
      <c r="B57" s="33"/>
      <c r="C57" s="48" t="s">
        <v>244</v>
      </c>
      <c r="D57" s="23">
        <f>+D12+D21+D30+D37+D44+D47+D51</f>
        <v>13555.369999999999</v>
      </c>
      <c r="E57" s="23">
        <f>+E12+E21+E30+E37+E44+E47+E51</f>
        <v>-888063.53999999992</v>
      </c>
      <c r="F57" s="23">
        <f>+F12+F21+F30+F37+F44+F47+F51</f>
        <v>901618.91</v>
      </c>
      <c r="G57" s="45" t="s">
        <v>243</v>
      </c>
      <c r="H57" s="26" t="s">
        <v>242</v>
      </c>
      <c r="I57" s="25">
        <v>0</v>
      </c>
      <c r="J57" s="25">
        <v>0</v>
      </c>
      <c r="K57" s="15">
        <f>+I57-J57</f>
        <v>0</v>
      </c>
    </row>
    <row r="58" spans="2:11">
      <c r="B58" s="47"/>
      <c r="C58" s="46"/>
      <c r="D58" s="16"/>
      <c r="E58" s="16"/>
      <c r="F58" s="16"/>
      <c r="G58" s="45" t="s">
        <v>241</v>
      </c>
      <c r="H58" s="26" t="s">
        <v>240</v>
      </c>
      <c r="I58" s="25">
        <v>0</v>
      </c>
      <c r="J58" s="25">
        <v>0</v>
      </c>
      <c r="K58" s="15">
        <f>+I58-J58</f>
        <v>0</v>
      </c>
    </row>
    <row r="59" spans="2:11">
      <c r="B59" s="34" t="s">
        <v>239</v>
      </c>
      <c r="C59" s="30" t="s">
        <v>238</v>
      </c>
      <c r="D59" s="29">
        <f>+D60+D66+D73+D82+D93+D100+D107+D115+D122</f>
        <v>9275.5600000000013</v>
      </c>
      <c r="E59" s="29">
        <f>+E60+E66+E73+E82+E93+E100+E107+E115+E122</f>
        <v>9365.4399999999987</v>
      </c>
      <c r="F59" s="29">
        <f>+F60+F66+F73+F82+F93+F100+F107+F115+F122</f>
        <v>-89.8799999999992</v>
      </c>
      <c r="G59" s="38"/>
      <c r="H59" s="44"/>
      <c r="I59" s="16"/>
      <c r="J59" s="16"/>
      <c r="K59" s="15"/>
    </row>
    <row r="60" spans="2:11">
      <c r="B60" s="34" t="s">
        <v>237</v>
      </c>
      <c r="C60" s="30" t="s">
        <v>236</v>
      </c>
      <c r="D60" s="29">
        <f>SUM(D61:D64)</f>
        <v>0</v>
      </c>
      <c r="E60" s="29">
        <f>SUM(E61:E64)</f>
        <v>0</v>
      </c>
      <c r="F60" s="29">
        <f>SUM(F61:F64)</f>
        <v>0</v>
      </c>
      <c r="G60" s="38"/>
      <c r="H60" s="43" t="s">
        <v>235</v>
      </c>
      <c r="I60" s="23">
        <f>+I12+I23+I28+I33+I37+I42+I50+I55</f>
        <v>-44313.3</v>
      </c>
      <c r="J60" s="23">
        <f>+J12+J23+J28+J33+J37+J42+J50+J55</f>
        <v>-135297.53999999998</v>
      </c>
      <c r="K60" s="22">
        <f>+K12+K23+K28+K33+K37+K42+K50+K55</f>
        <v>90984.239999999991</v>
      </c>
    </row>
    <row r="61" spans="2:11">
      <c r="B61" s="39" t="s">
        <v>234</v>
      </c>
      <c r="C61" s="26" t="s">
        <v>233</v>
      </c>
      <c r="D61" s="25">
        <v>0</v>
      </c>
      <c r="E61" s="25">
        <v>0</v>
      </c>
      <c r="F61" s="16">
        <f>+D61-E61</f>
        <v>0</v>
      </c>
      <c r="G61" s="27"/>
      <c r="H61" s="40"/>
      <c r="I61" s="16"/>
      <c r="J61" s="16"/>
      <c r="K61" s="15"/>
    </row>
    <row r="62" spans="2:11">
      <c r="B62" s="39" t="s">
        <v>232</v>
      </c>
      <c r="C62" s="26" t="s">
        <v>231</v>
      </c>
      <c r="D62" s="25">
        <v>0</v>
      </c>
      <c r="E62" s="25">
        <v>0</v>
      </c>
      <c r="F62" s="16">
        <f>+D62-E62</f>
        <v>0</v>
      </c>
      <c r="G62" s="27"/>
      <c r="H62" s="40"/>
      <c r="I62" s="16"/>
      <c r="J62" s="16"/>
      <c r="K62" s="15"/>
    </row>
    <row r="63" spans="2:11">
      <c r="B63" s="39" t="s">
        <v>230</v>
      </c>
      <c r="C63" s="26" t="s">
        <v>229</v>
      </c>
      <c r="D63" s="25">
        <v>0</v>
      </c>
      <c r="E63" s="25">
        <v>0</v>
      </c>
      <c r="F63" s="16">
        <f>+D63-E63</f>
        <v>0</v>
      </c>
      <c r="G63" s="31" t="s">
        <v>228</v>
      </c>
      <c r="H63" s="30" t="s">
        <v>227</v>
      </c>
      <c r="I63" s="29">
        <f>+I64+I68+I73+I80+I85+I93</f>
        <v>0</v>
      </c>
      <c r="J63" s="29">
        <f>+J64+J68+J73+J80+J85+J93</f>
        <v>0</v>
      </c>
      <c r="K63" s="28">
        <f>+K64+K68+K73+K80+K85+K93</f>
        <v>0</v>
      </c>
    </row>
    <row r="64" spans="2:11">
      <c r="B64" s="39" t="s">
        <v>226</v>
      </c>
      <c r="C64" s="26" t="s">
        <v>225</v>
      </c>
      <c r="D64" s="25">
        <v>0</v>
      </c>
      <c r="E64" s="25">
        <v>0</v>
      </c>
      <c r="F64" s="16">
        <f>+D64-E64</f>
        <v>0</v>
      </c>
      <c r="G64" s="31" t="s">
        <v>224</v>
      </c>
      <c r="H64" s="30" t="s">
        <v>223</v>
      </c>
      <c r="I64" s="29">
        <f>SUM(I65:I66)</f>
        <v>0</v>
      </c>
      <c r="J64" s="29">
        <f>SUM(J65:J66)</f>
        <v>0</v>
      </c>
      <c r="K64" s="28">
        <f>SUM(K65:K66)</f>
        <v>0</v>
      </c>
    </row>
    <row r="65" spans="2:11">
      <c r="B65" s="39"/>
      <c r="C65" s="26"/>
      <c r="D65" s="16"/>
      <c r="E65" s="16"/>
      <c r="F65" s="16"/>
      <c r="G65" s="45" t="s">
        <v>222</v>
      </c>
      <c r="H65" s="26" t="s">
        <v>221</v>
      </c>
      <c r="I65" s="25"/>
      <c r="J65" s="25"/>
      <c r="K65" s="15">
        <f>+I65-J65</f>
        <v>0</v>
      </c>
    </row>
    <row r="66" spans="2:11">
      <c r="B66" s="34" t="s">
        <v>220</v>
      </c>
      <c r="C66" s="30" t="s">
        <v>219</v>
      </c>
      <c r="D66" s="29">
        <f>SUM(D67:D71)</f>
        <v>0</v>
      </c>
      <c r="E66" s="29">
        <f>SUM(E67:E71)</f>
        <v>0</v>
      </c>
      <c r="F66" s="29">
        <f>SUM(F67:F71)</f>
        <v>0</v>
      </c>
      <c r="G66" s="45" t="s">
        <v>218</v>
      </c>
      <c r="H66" s="26" t="s">
        <v>217</v>
      </c>
      <c r="I66" s="25">
        <v>0</v>
      </c>
      <c r="J66" s="25">
        <v>0</v>
      </c>
      <c r="K66" s="15">
        <f>+I66-J66</f>
        <v>0</v>
      </c>
    </row>
    <row r="67" spans="2:11">
      <c r="B67" s="39" t="s">
        <v>216</v>
      </c>
      <c r="C67" s="26" t="s">
        <v>215</v>
      </c>
      <c r="D67" s="25">
        <v>0</v>
      </c>
      <c r="E67" s="25">
        <v>0</v>
      </c>
      <c r="F67" s="16">
        <f>+D67-E67</f>
        <v>0</v>
      </c>
      <c r="G67" s="45"/>
      <c r="H67" s="26"/>
      <c r="I67" s="16">
        <v>0</v>
      </c>
      <c r="J67" s="16">
        <v>0</v>
      </c>
      <c r="K67" s="15"/>
    </row>
    <row r="68" spans="2:11">
      <c r="B68" s="39" t="s">
        <v>214</v>
      </c>
      <c r="C68" s="26" t="s">
        <v>213</v>
      </c>
      <c r="D68" s="25">
        <v>0</v>
      </c>
      <c r="E68" s="25">
        <v>0</v>
      </c>
      <c r="F68" s="16">
        <f>+D68-E68</f>
        <v>0</v>
      </c>
      <c r="G68" s="31" t="s">
        <v>212</v>
      </c>
      <c r="H68" s="30" t="s">
        <v>211</v>
      </c>
      <c r="I68" s="29">
        <f>SUM(I69:I71)</f>
        <v>0</v>
      </c>
      <c r="J68" s="29">
        <f>SUM(J69:J71)</f>
        <v>0</v>
      </c>
      <c r="K68" s="28">
        <f>SUM(K69:K71)</f>
        <v>0</v>
      </c>
    </row>
    <row r="69" spans="2:11">
      <c r="B69" s="39" t="s">
        <v>210</v>
      </c>
      <c r="C69" s="26" t="s">
        <v>209</v>
      </c>
      <c r="D69" s="25">
        <v>0</v>
      </c>
      <c r="E69" s="25">
        <v>0</v>
      </c>
      <c r="F69" s="16">
        <f>+D69-E69</f>
        <v>0</v>
      </c>
      <c r="G69" s="45" t="s">
        <v>208</v>
      </c>
      <c r="H69" s="26" t="s">
        <v>207</v>
      </c>
      <c r="I69" s="25">
        <v>0</v>
      </c>
      <c r="J69" s="25">
        <v>0</v>
      </c>
      <c r="K69" s="15">
        <f>+I69-J69</f>
        <v>0</v>
      </c>
    </row>
    <row r="70" spans="2:11">
      <c r="B70" s="39" t="s">
        <v>206</v>
      </c>
      <c r="C70" s="26" t="s">
        <v>205</v>
      </c>
      <c r="D70" s="25">
        <v>0</v>
      </c>
      <c r="E70" s="25">
        <v>0</v>
      </c>
      <c r="F70" s="16">
        <f>+D70-E70</f>
        <v>0</v>
      </c>
      <c r="G70" s="45" t="s">
        <v>204</v>
      </c>
      <c r="H70" s="26" t="s">
        <v>203</v>
      </c>
      <c r="I70" s="25">
        <v>0</v>
      </c>
      <c r="J70" s="25">
        <v>0</v>
      </c>
      <c r="K70" s="15">
        <f>+I70-J70</f>
        <v>0</v>
      </c>
    </row>
    <row r="71" spans="2:11">
      <c r="B71" s="39" t="s">
        <v>202</v>
      </c>
      <c r="C71" s="26" t="s">
        <v>201</v>
      </c>
      <c r="D71" s="25">
        <v>0</v>
      </c>
      <c r="E71" s="25">
        <v>0</v>
      </c>
      <c r="F71" s="16">
        <f>+D71-E71</f>
        <v>0</v>
      </c>
      <c r="G71" s="45" t="s">
        <v>200</v>
      </c>
      <c r="H71" s="26" t="s">
        <v>199</v>
      </c>
      <c r="I71" s="25">
        <v>0</v>
      </c>
      <c r="J71" s="25">
        <v>0</v>
      </c>
      <c r="K71" s="15">
        <f>+I71-J71</f>
        <v>0</v>
      </c>
    </row>
    <row r="72" spans="2:11">
      <c r="B72" s="39"/>
      <c r="C72" s="26"/>
      <c r="D72" s="16"/>
      <c r="E72" s="16"/>
      <c r="F72" s="16"/>
      <c r="G72" s="45"/>
      <c r="H72" s="26"/>
      <c r="I72" s="16"/>
      <c r="J72" s="16"/>
      <c r="K72" s="15"/>
    </row>
    <row r="73" spans="2:11">
      <c r="B73" s="34" t="s">
        <v>198</v>
      </c>
      <c r="C73" s="30" t="s">
        <v>197</v>
      </c>
      <c r="D73" s="29">
        <f>SUM(D74:D80)</f>
        <v>0</v>
      </c>
      <c r="E73" s="29">
        <f>SUM(E74:E80)</f>
        <v>0</v>
      </c>
      <c r="F73" s="29">
        <f>SUM(F74:F80)</f>
        <v>0</v>
      </c>
      <c r="G73" s="31" t="s">
        <v>196</v>
      </c>
      <c r="H73" s="30" t="s">
        <v>195</v>
      </c>
      <c r="I73" s="29">
        <f>SUM(I74:I78)</f>
        <v>0</v>
      </c>
      <c r="J73" s="29">
        <f>SUM(J74:J78)</f>
        <v>0</v>
      </c>
      <c r="K73" s="28">
        <f>SUM(K74:K78)</f>
        <v>0</v>
      </c>
    </row>
    <row r="74" spans="2:11">
      <c r="B74" s="39" t="s">
        <v>194</v>
      </c>
      <c r="C74" s="26" t="s">
        <v>193</v>
      </c>
      <c r="D74" s="25">
        <v>0</v>
      </c>
      <c r="E74" s="25">
        <v>0</v>
      </c>
      <c r="F74" s="16">
        <f t="shared" ref="F74:F80" si="4">+D74-E74</f>
        <v>0</v>
      </c>
      <c r="G74" s="45" t="s">
        <v>192</v>
      </c>
      <c r="H74" s="26" t="s">
        <v>191</v>
      </c>
      <c r="I74" s="25">
        <v>0</v>
      </c>
      <c r="J74" s="25">
        <v>0</v>
      </c>
      <c r="K74" s="15">
        <f>+I74-J74</f>
        <v>0</v>
      </c>
    </row>
    <row r="75" spans="2:11">
      <c r="B75" s="39" t="s">
        <v>190</v>
      </c>
      <c r="C75" s="26" t="s">
        <v>189</v>
      </c>
      <c r="D75" s="25">
        <v>0</v>
      </c>
      <c r="E75" s="25">
        <v>0</v>
      </c>
      <c r="F75" s="16">
        <f t="shared" si="4"/>
        <v>0</v>
      </c>
      <c r="G75" s="27" t="s">
        <v>188</v>
      </c>
      <c r="H75" s="26" t="s">
        <v>187</v>
      </c>
      <c r="I75" s="25">
        <v>0</v>
      </c>
      <c r="J75" s="25">
        <v>0</v>
      </c>
      <c r="K75" s="15">
        <f>+I75-J75</f>
        <v>0</v>
      </c>
    </row>
    <row r="76" spans="2:11">
      <c r="B76" s="39" t="s">
        <v>186</v>
      </c>
      <c r="C76" s="26" t="s">
        <v>185</v>
      </c>
      <c r="D76" s="25">
        <v>0</v>
      </c>
      <c r="E76" s="25">
        <v>0</v>
      </c>
      <c r="F76" s="16">
        <f t="shared" si="4"/>
        <v>0</v>
      </c>
      <c r="G76" s="27" t="s">
        <v>184</v>
      </c>
      <c r="H76" s="26" t="s">
        <v>183</v>
      </c>
      <c r="I76" s="25">
        <v>0</v>
      </c>
      <c r="J76" s="25">
        <v>0</v>
      </c>
      <c r="K76" s="15">
        <f>+I76-J76</f>
        <v>0</v>
      </c>
    </row>
    <row r="77" spans="2:11">
      <c r="B77" s="39" t="s">
        <v>182</v>
      </c>
      <c r="C77" s="26" t="s">
        <v>181</v>
      </c>
      <c r="D77" s="25">
        <v>0</v>
      </c>
      <c r="E77" s="25">
        <v>0</v>
      </c>
      <c r="F77" s="16">
        <f t="shared" si="4"/>
        <v>0</v>
      </c>
      <c r="G77" s="27" t="s">
        <v>180</v>
      </c>
      <c r="H77" s="26" t="s">
        <v>179</v>
      </c>
      <c r="I77" s="25">
        <v>0</v>
      </c>
      <c r="J77" s="25">
        <v>0</v>
      </c>
      <c r="K77" s="15">
        <f>+I77-J77</f>
        <v>0</v>
      </c>
    </row>
    <row r="78" spans="2:11">
      <c r="B78" s="39" t="s">
        <v>178</v>
      </c>
      <c r="C78" s="26" t="s">
        <v>177</v>
      </c>
      <c r="D78" s="25">
        <v>0</v>
      </c>
      <c r="E78" s="25">
        <v>0</v>
      </c>
      <c r="F78" s="16">
        <f t="shared" si="4"/>
        <v>0</v>
      </c>
      <c r="G78" s="27" t="s">
        <v>176</v>
      </c>
      <c r="H78" s="26" t="s">
        <v>175</v>
      </c>
      <c r="I78" s="25">
        <v>0</v>
      </c>
      <c r="J78" s="25">
        <v>0</v>
      </c>
      <c r="K78" s="15">
        <f>+I78-J78</f>
        <v>0</v>
      </c>
    </row>
    <row r="79" spans="2:11">
      <c r="B79" s="39" t="s">
        <v>174</v>
      </c>
      <c r="C79" s="26" t="s">
        <v>173</v>
      </c>
      <c r="D79" s="25">
        <v>0</v>
      </c>
      <c r="E79" s="25">
        <v>0</v>
      </c>
      <c r="F79" s="16">
        <f t="shared" si="4"/>
        <v>0</v>
      </c>
      <c r="G79" s="27"/>
      <c r="H79" s="26"/>
      <c r="I79" s="16"/>
      <c r="J79" s="16"/>
      <c r="K79" s="15"/>
    </row>
    <row r="80" spans="2:11">
      <c r="B80" s="39" t="s">
        <v>172</v>
      </c>
      <c r="C80" s="26" t="s">
        <v>171</v>
      </c>
      <c r="D80" s="25">
        <v>0</v>
      </c>
      <c r="E80" s="25">
        <v>0</v>
      </c>
      <c r="F80" s="16">
        <f t="shared" si="4"/>
        <v>0</v>
      </c>
      <c r="G80" s="31" t="s">
        <v>170</v>
      </c>
      <c r="H80" s="30" t="s">
        <v>169</v>
      </c>
      <c r="I80" s="29">
        <f>SUM(I81:I83)</f>
        <v>0</v>
      </c>
      <c r="J80" s="29">
        <f>SUM(J81:J83)</f>
        <v>0</v>
      </c>
      <c r="K80" s="28">
        <f>SUM(K81:K83)</f>
        <v>0</v>
      </c>
    </row>
    <row r="81" spans="2:11">
      <c r="B81" s="39"/>
      <c r="C81" s="26"/>
      <c r="D81" s="16"/>
      <c r="E81" s="16"/>
      <c r="F81" s="16"/>
      <c r="G81" s="27" t="s">
        <v>168</v>
      </c>
      <c r="H81" s="26" t="s">
        <v>167</v>
      </c>
      <c r="I81" s="25">
        <v>0</v>
      </c>
      <c r="J81" s="25">
        <v>0</v>
      </c>
      <c r="K81" s="15">
        <f>+I81-J81</f>
        <v>0</v>
      </c>
    </row>
    <row r="82" spans="2:11">
      <c r="B82" s="34" t="s">
        <v>166</v>
      </c>
      <c r="C82" s="30" t="s">
        <v>165</v>
      </c>
      <c r="D82" s="29">
        <f>SUM(D83:D91)</f>
        <v>14159</v>
      </c>
      <c r="E82" s="29">
        <f>SUM(E83:E91)</f>
        <v>14159</v>
      </c>
      <c r="F82" s="29">
        <f>SUM(F83:F91)</f>
        <v>0</v>
      </c>
      <c r="G82" s="27" t="s">
        <v>164</v>
      </c>
      <c r="H82" s="26" t="s">
        <v>163</v>
      </c>
      <c r="I82" s="25">
        <v>0</v>
      </c>
      <c r="J82" s="25">
        <v>0</v>
      </c>
      <c r="K82" s="15">
        <f>+I82-J82</f>
        <v>0</v>
      </c>
    </row>
    <row r="83" spans="2:11">
      <c r="B83" s="39" t="s">
        <v>162</v>
      </c>
      <c r="C83" s="26" t="s">
        <v>161</v>
      </c>
      <c r="D83" s="25">
        <v>14159</v>
      </c>
      <c r="E83" s="25">
        <v>14159</v>
      </c>
      <c r="F83" s="16">
        <f t="shared" ref="F83:F91" si="5">+D83-E83</f>
        <v>0</v>
      </c>
      <c r="G83" s="27" t="s">
        <v>160</v>
      </c>
      <c r="H83" s="26" t="s">
        <v>159</v>
      </c>
      <c r="I83" s="25">
        <v>0</v>
      </c>
      <c r="J83" s="25">
        <v>0</v>
      </c>
      <c r="K83" s="15">
        <f>+I83-J83</f>
        <v>0</v>
      </c>
    </row>
    <row r="84" spans="2:11">
      <c r="B84" s="39" t="s">
        <v>158</v>
      </c>
      <c r="C84" s="26" t="s">
        <v>157</v>
      </c>
      <c r="D84" s="25">
        <v>0</v>
      </c>
      <c r="E84" s="25">
        <v>0</v>
      </c>
      <c r="F84" s="16">
        <f t="shared" si="5"/>
        <v>0</v>
      </c>
      <c r="G84" s="27"/>
      <c r="H84" s="26"/>
      <c r="I84" s="16"/>
      <c r="J84" s="16"/>
      <c r="K84" s="15"/>
    </row>
    <row r="85" spans="2:11">
      <c r="B85" s="39" t="s">
        <v>156</v>
      </c>
      <c r="C85" s="26" t="s">
        <v>155</v>
      </c>
      <c r="D85" s="25">
        <v>0</v>
      </c>
      <c r="E85" s="25">
        <v>0</v>
      </c>
      <c r="F85" s="16">
        <f t="shared" si="5"/>
        <v>0</v>
      </c>
      <c r="G85" s="31" t="s">
        <v>154</v>
      </c>
      <c r="H85" s="30" t="s">
        <v>153</v>
      </c>
      <c r="I85" s="29">
        <f>SUM(I86:I91)</f>
        <v>0</v>
      </c>
      <c r="J85" s="29">
        <f>SUM(J86:J91)</f>
        <v>0</v>
      </c>
      <c r="K85" s="28">
        <f>SUM(K86:K91)</f>
        <v>0</v>
      </c>
    </row>
    <row r="86" spans="2:11">
      <c r="B86" s="39" t="s">
        <v>152</v>
      </c>
      <c r="C86" s="26" t="s">
        <v>151</v>
      </c>
      <c r="D86" s="25">
        <v>0</v>
      </c>
      <c r="E86" s="25">
        <v>0</v>
      </c>
      <c r="F86" s="16">
        <f t="shared" si="5"/>
        <v>0</v>
      </c>
      <c r="G86" s="27" t="s">
        <v>150</v>
      </c>
      <c r="H86" s="26" t="s">
        <v>149</v>
      </c>
      <c r="I86" s="25">
        <v>0</v>
      </c>
      <c r="J86" s="25">
        <v>0</v>
      </c>
      <c r="K86" s="15">
        <f t="shared" ref="K86:K91" si="6">+I86-J86</f>
        <v>0</v>
      </c>
    </row>
    <row r="87" spans="2:11">
      <c r="B87" s="39" t="s">
        <v>148</v>
      </c>
      <c r="C87" s="26" t="s">
        <v>147</v>
      </c>
      <c r="D87" s="25">
        <v>0</v>
      </c>
      <c r="E87" s="25">
        <v>0</v>
      </c>
      <c r="F87" s="16">
        <f t="shared" si="5"/>
        <v>0</v>
      </c>
      <c r="G87" s="27" t="s">
        <v>146</v>
      </c>
      <c r="H87" s="26" t="s">
        <v>145</v>
      </c>
      <c r="I87" s="25">
        <v>0</v>
      </c>
      <c r="J87" s="25">
        <v>0</v>
      </c>
      <c r="K87" s="15">
        <f t="shared" si="6"/>
        <v>0</v>
      </c>
    </row>
    <row r="88" spans="2:11">
      <c r="B88" s="39" t="s">
        <v>144</v>
      </c>
      <c r="C88" s="26" t="s">
        <v>143</v>
      </c>
      <c r="D88" s="25">
        <v>0</v>
      </c>
      <c r="E88" s="25">
        <v>0</v>
      </c>
      <c r="F88" s="16">
        <f t="shared" si="5"/>
        <v>0</v>
      </c>
      <c r="G88" s="27" t="s">
        <v>142</v>
      </c>
      <c r="H88" s="26" t="s">
        <v>141</v>
      </c>
      <c r="I88" s="25">
        <v>0</v>
      </c>
      <c r="J88" s="25">
        <v>0</v>
      </c>
      <c r="K88" s="15">
        <f t="shared" si="6"/>
        <v>0</v>
      </c>
    </row>
    <row r="89" spans="2:11">
      <c r="B89" s="39" t="s">
        <v>140</v>
      </c>
      <c r="C89" s="26" t="s">
        <v>139</v>
      </c>
      <c r="D89" s="25">
        <v>0</v>
      </c>
      <c r="E89" s="25">
        <v>0</v>
      </c>
      <c r="F89" s="16">
        <f t="shared" si="5"/>
        <v>0</v>
      </c>
      <c r="G89" s="27" t="s">
        <v>138</v>
      </c>
      <c r="H89" s="26" t="s">
        <v>137</v>
      </c>
      <c r="I89" s="25">
        <v>0</v>
      </c>
      <c r="J89" s="25">
        <v>0</v>
      </c>
      <c r="K89" s="15">
        <f t="shared" si="6"/>
        <v>0</v>
      </c>
    </row>
    <row r="90" spans="2:11">
      <c r="B90" s="39" t="s">
        <v>136</v>
      </c>
      <c r="C90" s="26" t="s">
        <v>135</v>
      </c>
      <c r="D90" s="25">
        <v>0</v>
      </c>
      <c r="E90" s="25">
        <v>0</v>
      </c>
      <c r="F90" s="16">
        <f t="shared" si="5"/>
        <v>0</v>
      </c>
      <c r="G90" s="27" t="s">
        <v>134</v>
      </c>
      <c r="H90" s="26" t="s">
        <v>133</v>
      </c>
      <c r="I90" s="25">
        <v>0</v>
      </c>
      <c r="J90" s="25">
        <v>0</v>
      </c>
      <c r="K90" s="15">
        <f t="shared" si="6"/>
        <v>0</v>
      </c>
    </row>
    <row r="91" spans="2:11">
      <c r="B91" s="39" t="s">
        <v>132</v>
      </c>
      <c r="C91" s="26" t="s">
        <v>131</v>
      </c>
      <c r="D91" s="25">
        <v>0</v>
      </c>
      <c r="E91" s="25">
        <v>0</v>
      </c>
      <c r="F91" s="16">
        <f t="shared" si="5"/>
        <v>0</v>
      </c>
      <c r="G91" s="27" t="s">
        <v>130</v>
      </c>
      <c r="H91" s="26" t="s">
        <v>129</v>
      </c>
      <c r="I91" s="25">
        <v>0</v>
      </c>
      <c r="J91" s="25">
        <v>0</v>
      </c>
      <c r="K91" s="15">
        <f t="shared" si="6"/>
        <v>0</v>
      </c>
    </row>
    <row r="92" spans="2:11">
      <c r="B92" s="39"/>
      <c r="C92" s="26"/>
      <c r="D92" s="16"/>
      <c r="E92" s="16"/>
      <c r="F92" s="16"/>
      <c r="G92" s="27"/>
      <c r="H92" s="26"/>
      <c r="I92" s="16"/>
      <c r="J92" s="16"/>
      <c r="K92" s="15"/>
    </row>
    <row r="93" spans="2:11">
      <c r="B93" s="34" t="s">
        <v>128</v>
      </c>
      <c r="C93" s="30" t="s">
        <v>127</v>
      </c>
      <c r="D93" s="29">
        <f>SUM(D94:D98)</f>
        <v>0</v>
      </c>
      <c r="E93" s="29">
        <f>SUM(E94:E98)</f>
        <v>0</v>
      </c>
      <c r="F93" s="29">
        <f>SUM(F94:F98)</f>
        <v>0</v>
      </c>
      <c r="G93" s="31" t="s">
        <v>126</v>
      </c>
      <c r="H93" s="30" t="s">
        <v>125</v>
      </c>
      <c r="I93" s="29">
        <f>SUM(I94:I97)</f>
        <v>0</v>
      </c>
      <c r="J93" s="29">
        <f>SUM(J94:J97)</f>
        <v>0</v>
      </c>
      <c r="K93" s="28">
        <f>SUM(K94:K97)</f>
        <v>0</v>
      </c>
    </row>
    <row r="94" spans="2:11">
      <c r="B94" s="39" t="s">
        <v>124</v>
      </c>
      <c r="C94" s="26" t="s">
        <v>123</v>
      </c>
      <c r="D94" s="25">
        <v>0</v>
      </c>
      <c r="E94" s="25">
        <v>0</v>
      </c>
      <c r="F94" s="16">
        <f>+D94-E94</f>
        <v>0</v>
      </c>
      <c r="G94" s="27" t="s">
        <v>122</v>
      </c>
      <c r="H94" s="26" t="s">
        <v>121</v>
      </c>
      <c r="I94" s="25">
        <v>0</v>
      </c>
      <c r="J94" s="25">
        <v>0</v>
      </c>
      <c r="K94" s="15">
        <f>+I94-J94</f>
        <v>0</v>
      </c>
    </row>
    <row r="95" spans="2:11">
      <c r="B95" s="39" t="s">
        <v>120</v>
      </c>
      <c r="C95" s="26" t="s">
        <v>119</v>
      </c>
      <c r="D95" s="25">
        <v>0</v>
      </c>
      <c r="E95" s="25">
        <v>0</v>
      </c>
      <c r="F95" s="16">
        <f>+D95-E95</f>
        <v>0</v>
      </c>
      <c r="G95" s="27" t="s">
        <v>118</v>
      </c>
      <c r="H95" s="26" t="s">
        <v>117</v>
      </c>
      <c r="I95" s="25">
        <v>0</v>
      </c>
      <c r="J95" s="25">
        <v>0</v>
      </c>
      <c r="K95" s="15">
        <f>+I95-J95</f>
        <v>0</v>
      </c>
    </row>
    <row r="96" spans="2:11">
      <c r="B96" s="39" t="s">
        <v>116</v>
      </c>
      <c r="C96" s="26" t="s">
        <v>115</v>
      </c>
      <c r="D96" s="25">
        <v>0</v>
      </c>
      <c r="E96" s="25">
        <v>0</v>
      </c>
      <c r="F96" s="16">
        <f>+D96-E96</f>
        <v>0</v>
      </c>
      <c r="G96" s="27" t="s">
        <v>114</v>
      </c>
      <c r="H96" s="26" t="s">
        <v>113</v>
      </c>
      <c r="I96" s="25">
        <v>0</v>
      </c>
      <c r="J96" s="25">
        <v>0</v>
      </c>
      <c r="K96" s="15">
        <f>+I96-J96</f>
        <v>0</v>
      </c>
    </row>
    <row r="97" spans="2:11">
      <c r="B97" s="39" t="s">
        <v>112</v>
      </c>
      <c r="C97" s="26" t="s">
        <v>111</v>
      </c>
      <c r="D97" s="25">
        <v>0</v>
      </c>
      <c r="E97" s="25">
        <v>0</v>
      </c>
      <c r="F97" s="16">
        <f>+D97-E97</f>
        <v>0</v>
      </c>
      <c r="G97" s="27" t="s">
        <v>110</v>
      </c>
      <c r="H97" s="26" t="s">
        <v>109</v>
      </c>
      <c r="I97" s="25">
        <v>0</v>
      </c>
      <c r="J97" s="25">
        <v>0</v>
      </c>
      <c r="K97" s="15">
        <f>+I97-J97</f>
        <v>0</v>
      </c>
    </row>
    <row r="98" spans="2:11">
      <c r="B98" s="39" t="s">
        <v>108</v>
      </c>
      <c r="C98" s="26" t="s">
        <v>107</v>
      </c>
      <c r="D98" s="25">
        <v>0</v>
      </c>
      <c r="E98" s="25">
        <v>0</v>
      </c>
      <c r="F98" s="16">
        <f>+D98-E98</f>
        <v>0</v>
      </c>
      <c r="G98" s="45"/>
      <c r="H98" s="44"/>
      <c r="I98" s="16"/>
      <c r="J98" s="16"/>
      <c r="K98" s="15"/>
    </row>
    <row r="99" spans="2:11">
      <c r="B99" s="39"/>
      <c r="C99" s="26"/>
      <c r="D99" s="16"/>
      <c r="E99" s="16"/>
      <c r="F99" s="16"/>
      <c r="G99" s="27"/>
      <c r="H99" s="43" t="s">
        <v>106</v>
      </c>
      <c r="I99" s="29">
        <f>+I64+I68+I73+I80+I85+I93</f>
        <v>0</v>
      </c>
      <c r="J99" s="29">
        <f>+J64+J68+J73+J80+J85+J93</f>
        <v>0</v>
      </c>
      <c r="K99" s="28">
        <f>+K64+K68+K73+K80+K85+K93</f>
        <v>0</v>
      </c>
    </row>
    <row r="100" spans="2:11">
      <c r="B100" s="34" t="s">
        <v>105</v>
      </c>
      <c r="C100" s="30" t="s">
        <v>104</v>
      </c>
      <c r="D100" s="29">
        <f>SUM(D101:D105)</f>
        <v>-4883.4399999999996</v>
      </c>
      <c r="E100" s="29">
        <f>SUM(E101:E105)</f>
        <v>-4793.5600000000004</v>
      </c>
      <c r="F100" s="29">
        <f>SUM(F101:F105)</f>
        <v>-89.8799999999992</v>
      </c>
      <c r="G100" s="38"/>
      <c r="H100" s="43" t="s">
        <v>103</v>
      </c>
      <c r="I100" s="42">
        <f>+I60+I99</f>
        <v>-44313.3</v>
      </c>
      <c r="J100" s="42">
        <f>+J60+J99</f>
        <v>-135297.53999999998</v>
      </c>
      <c r="K100" s="41">
        <f>+K60+K99</f>
        <v>90984.239999999991</v>
      </c>
    </row>
    <row r="101" spans="2:11">
      <c r="B101" s="39" t="s">
        <v>102</v>
      </c>
      <c r="C101" s="26" t="s">
        <v>101</v>
      </c>
      <c r="D101" s="25">
        <v>0</v>
      </c>
      <c r="E101" s="25">
        <v>0</v>
      </c>
      <c r="F101" s="16">
        <f>+D101-E101</f>
        <v>0</v>
      </c>
      <c r="G101" s="27"/>
      <c r="H101" s="40"/>
      <c r="I101" s="16"/>
      <c r="J101" s="16"/>
      <c r="K101" s="15"/>
    </row>
    <row r="102" spans="2:11">
      <c r="B102" s="39" t="s">
        <v>100</v>
      </c>
      <c r="C102" s="26" t="s">
        <v>99</v>
      </c>
      <c r="D102" s="25">
        <v>0</v>
      </c>
      <c r="E102" s="25">
        <v>0</v>
      </c>
      <c r="F102" s="16">
        <f>+D102-E102</f>
        <v>0</v>
      </c>
      <c r="G102" s="31" t="s">
        <v>98</v>
      </c>
      <c r="H102" s="30" t="s">
        <v>97</v>
      </c>
      <c r="I102" s="29">
        <f>+I103+I113+I134</f>
        <v>67144.23000000001</v>
      </c>
      <c r="J102" s="29">
        <f>+J103+J113+J134</f>
        <v>-743400.56</v>
      </c>
      <c r="K102" s="28">
        <f>+K103+K113+K134</f>
        <v>810544.79</v>
      </c>
    </row>
    <row r="103" spans="2:11">
      <c r="B103" s="39" t="s">
        <v>96</v>
      </c>
      <c r="C103" s="26" t="s">
        <v>95</v>
      </c>
      <c r="D103" s="25">
        <v>-4883.4399999999996</v>
      </c>
      <c r="E103" s="25">
        <v>-4793.5600000000004</v>
      </c>
      <c r="F103" s="16">
        <f>+D103-E103</f>
        <v>-89.8799999999992</v>
      </c>
      <c r="G103" s="31" t="s">
        <v>94</v>
      </c>
      <c r="H103" s="30" t="s">
        <v>93</v>
      </c>
      <c r="I103" s="29">
        <f>+I104+I107+I110</f>
        <v>0</v>
      </c>
      <c r="J103" s="29">
        <f>+J104+J107+J110</f>
        <v>0</v>
      </c>
      <c r="K103" s="28">
        <f>+K104+K107+K110</f>
        <v>0</v>
      </c>
    </row>
    <row r="104" spans="2:11">
      <c r="B104" s="39" t="s">
        <v>92</v>
      </c>
      <c r="C104" s="26" t="s">
        <v>91</v>
      </c>
      <c r="D104" s="25">
        <v>0</v>
      </c>
      <c r="E104" s="25">
        <v>0</v>
      </c>
      <c r="F104" s="16">
        <f>+D104-E104</f>
        <v>0</v>
      </c>
      <c r="G104" s="31" t="s">
        <v>90</v>
      </c>
      <c r="H104" s="30" t="s">
        <v>86</v>
      </c>
      <c r="I104" s="29">
        <f>+I105</f>
        <v>0</v>
      </c>
      <c r="J104" s="29">
        <f>+J105</f>
        <v>0</v>
      </c>
      <c r="K104" s="28">
        <f>+K105</f>
        <v>0</v>
      </c>
    </row>
    <row r="105" spans="2:11">
      <c r="B105" s="39" t="s">
        <v>89</v>
      </c>
      <c r="C105" s="26" t="s">
        <v>88</v>
      </c>
      <c r="D105" s="25">
        <v>0</v>
      </c>
      <c r="E105" s="25">
        <v>0</v>
      </c>
      <c r="F105" s="16">
        <f>+D105-E105</f>
        <v>0</v>
      </c>
      <c r="G105" s="27" t="s">
        <v>87</v>
      </c>
      <c r="H105" s="26" t="s">
        <v>86</v>
      </c>
      <c r="I105" s="25">
        <v>0</v>
      </c>
      <c r="J105" s="25">
        <v>0</v>
      </c>
      <c r="K105" s="15">
        <f>+I105-J105</f>
        <v>0</v>
      </c>
    </row>
    <row r="106" spans="2:11">
      <c r="B106" s="39"/>
      <c r="C106" s="26"/>
      <c r="D106" s="16"/>
      <c r="E106" s="16"/>
      <c r="F106" s="16"/>
      <c r="G106" s="27"/>
      <c r="H106" s="26"/>
      <c r="I106" s="16"/>
      <c r="J106" s="16"/>
      <c r="K106" s="15"/>
    </row>
    <row r="107" spans="2:11">
      <c r="B107" s="34" t="s">
        <v>85</v>
      </c>
      <c r="C107" s="30" t="s">
        <v>84</v>
      </c>
      <c r="D107" s="29">
        <f>SUM(D108:D113)</f>
        <v>0</v>
      </c>
      <c r="E107" s="29">
        <f>SUM(E108:E113)</f>
        <v>0</v>
      </c>
      <c r="F107" s="29">
        <f>SUM(F108:F113)</f>
        <v>0</v>
      </c>
      <c r="G107" s="31" t="s">
        <v>83</v>
      </c>
      <c r="H107" s="30" t="s">
        <v>79</v>
      </c>
      <c r="I107" s="29">
        <f>+I108</f>
        <v>0</v>
      </c>
      <c r="J107" s="29">
        <f>+J108</f>
        <v>0</v>
      </c>
      <c r="K107" s="28">
        <f>+K108</f>
        <v>0</v>
      </c>
    </row>
    <row r="108" spans="2:11">
      <c r="B108" s="39" t="s">
        <v>82</v>
      </c>
      <c r="C108" s="26" t="s">
        <v>81</v>
      </c>
      <c r="D108" s="25">
        <v>0</v>
      </c>
      <c r="E108" s="25">
        <v>0</v>
      </c>
      <c r="F108" s="16">
        <f t="shared" ref="F108:F113" si="7">+D108-E108</f>
        <v>0</v>
      </c>
      <c r="G108" s="27" t="s">
        <v>80</v>
      </c>
      <c r="H108" s="26" t="s">
        <v>79</v>
      </c>
      <c r="I108" s="25">
        <v>0</v>
      </c>
      <c r="J108" s="25">
        <v>0</v>
      </c>
      <c r="K108" s="15">
        <f>+I108-J108</f>
        <v>0</v>
      </c>
    </row>
    <row r="109" spans="2:11">
      <c r="B109" s="39" t="s">
        <v>78</v>
      </c>
      <c r="C109" s="26" t="s">
        <v>77</v>
      </c>
      <c r="D109" s="25">
        <v>0</v>
      </c>
      <c r="E109" s="25">
        <v>0</v>
      </c>
      <c r="F109" s="16">
        <f t="shared" si="7"/>
        <v>0</v>
      </c>
      <c r="G109" s="38"/>
      <c r="H109" s="26"/>
      <c r="I109" s="16"/>
      <c r="J109" s="16"/>
      <c r="K109" s="15"/>
    </row>
    <row r="110" spans="2:11">
      <c r="B110" s="39" t="s">
        <v>76</v>
      </c>
      <c r="C110" s="26" t="s">
        <v>75</v>
      </c>
      <c r="D110" s="25">
        <v>0</v>
      </c>
      <c r="E110" s="25">
        <v>0</v>
      </c>
      <c r="F110" s="16">
        <f t="shared" si="7"/>
        <v>0</v>
      </c>
      <c r="G110" s="31" t="s">
        <v>74</v>
      </c>
      <c r="H110" s="30" t="s">
        <v>70</v>
      </c>
      <c r="I110" s="29">
        <f>+I111</f>
        <v>0</v>
      </c>
      <c r="J110" s="29">
        <f>+J111</f>
        <v>0</v>
      </c>
      <c r="K110" s="28">
        <f>+K111</f>
        <v>0</v>
      </c>
    </row>
    <row r="111" spans="2:11">
      <c r="B111" s="39" t="s">
        <v>73</v>
      </c>
      <c r="C111" s="26" t="s">
        <v>72</v>
      </c>
      <c r="D111" s="25">
        <v>0</v>
      </c>
      <c r="E111" s="25">
        <v>0</v>
      </c>
      <c r="F111" s="16">
        <f t="shared" si="7"/>
        <v>0</v>
      </c>
      <c r="G111" s="27" t="s">
        <v>71</v>
      </c>
      <c r="H111" s="26" t="s">
        <v>70</v>
      </c>
      <c r="I111" s="25">
        <v>0</v>
      </c>
      <c r="J111" s="25">
        <v>0</v>
      </c>
      <c r="K111" s="15">
        <f>+I111-J111</f>
        <v>0</v>
      </c>
    </row>
    <row r="112" spans="2:11">
      <c r="B112" s="39" t="s">
        <v>69</v>
      </c>
      <c r="C112" s="26" t="s">
        <v>68</v>
      </c>
      <c r="D112" s="25">
        <v>0</v>
      </c>
      <c r="E112" s="25">
        <v>0</v>
      </c>
      <c r="F112" s="16">
        <f t="shared" si="7"/>
        <v>0</v>
      </c>
      <c r="G112" s="38"/>
      <c r="H112" s="26"/>
      <c r="I112" s="16"/>
      <c r="J112" s="16"/>
      <c r="K112" s="15"/>
    </row>
    <row r="113" spans="2:11">
      <c r="B113" s="33" t="s">
        <v>67</v>
      </c>
      <c r="C113" s="26" t="s">
        <v>66</v>
      </c>
      <c r="D113" s="25">
        <v>0</v>
      </c>
      <c r="E113" s="25">
        <v>0</v>
      </c>
      <c r="F113" s="16">
        <f t="shared" si="7"/>
        <v>0</v>
      </c>
      <c r="G113" s="31" t="s">
        <v>65</v>
      </c>
      <c r="H113" s="30" t="s">
        <v>64</v>
      </c>
      <c r="I113" s="29">
        <f>+I114+I116+I119+I125+I130</f>
        <v>67144.23000000001</v>
      </c>
      <c r="J113" s="29">
        <f>+J114+J116+J119+J125+J130</f>
        <v>-743400.56</v>
      </c>
      <c r="K113" s="28">
        <f>+K114+K116+K119+K125+K130</f>
        <v>810544.79</v>
      </c>
    </row>
    <row r="114" spans="2:11" ht="21.75" customHeight="1">
      <c r="B114" s="33"/>
      <c r="C114" s="26"/>
      <c r="D114" s="16"/>
      <c r="E114" s="16"/>
      <c r="F114" s="16"/>
      <c r="G114" s="31" t="s">
        <v>63</v>
      </c>
      <c r="H114" s="30" t="s">
        <v>59</v>
      </c>
      <c r="I114" s="29">
        <f>+I115</f>
        <v>89731.96</v>
      </c>
      <c r="J114" s="29">
        <f>+J115</f>
        <v>68633.62</v>
      </c>
      <c r="K114" s="28">
        <f>+K115</f>
        <v>21098.340000000011</v>
      </c>
    </row>
    <row r="115" spans="2:11" ht="21.75" customHeight="1">
      <c r="B115" s="37" t="s">
        <v>62</v>
      </c>
      <c r="C115" s="30" t="s">
        <v>61</v>
      </c>
      <c r="D115" s="29">
        <f>SUM(D116:D120)</f>
        <v>0</v>
      </c>
      <c r="E115" s="29">
        <f>SUM(E116:E120)</f>
        <v>0</v>
      </c>
      <c r="F115" s="29">
        <f>SUM(F116:F120)</f>
        <v>0</v>
      </c>
      <c r="G115" s="27" t="s">
        <v>60</v>
      </c>
      <c r="H115" s="26" t="s">
        <v>59</v>
      </c>
      <c r="I115" s="25">
        <v>89731.96</v>
      </c>
      <c r="J115" s="25">
        <v>68633.62</v>
      </c>
      <c r="K115" s="15">
        <f>+I115-J115</f>
        <v>21098.340000000011</v>
      </c>
    </row>
    <row r="116" spans="2:11" ht="24.75" customHeight="1">
      <c r="B116" s="33" t="s">
        <v>58</v>
      </c>
      <c r="C116" s="36" t="s">
        <v>57</v>
      </c>
      <c r="D116" s="25">
        <v>0</v>
      </c>
      <c r="E116" s="25">
        <v>0</v>
      </c>
      <c r="F116" s="16">
        <f>+D116-E116</f>
        <v>0</v>
      </c>
      <c r="G116" s="31" t="s">
        <v>56</v>
      </c>
      <c r="H116" s="30" t="s">
        <v>52</v>
      </c>
      <c r="I116" s="29">
        <f>+I117</f>
        <v>-22587.73</v>
      </c>
      <c r="J116" s="29">
        <f>+J117</f>
        <v>-812034.18</v>
      </c>
      <c r="K116" s="28">
        <f>+K117</f>
        <v>789446.45000000007</v>
      </c>
    </row>
    <row r="117" spans="2:11" ht="24" customHeight="1">
      <c r="B117" s="33" t="s">
        <v>55</v>
      </c>
      <c r="C117" s="36" t="s">
        <v>54</v>
      </c>
      <c r="D117" s="25">
        <v>0</v>
      </c>
      <c r="E117" s="25">
        <v>0</v>
      </c>
      <c r="F117" s="16">
        <f>+D117-E117</f>
        <v>0</v>
      </c>
      <c r="G117" s="27" t="s">
        <v>53</v>
      </c>
      <c r="H117" s="26" t="s">
        <v>52</v>
      </c>
      <c r="I117" s="25">
        <v>-22587.73</v>
      </c>
      <c r="J117" s="25">
        <v>-812034.18</v>
      </c>
      <c r="K117" s="15">
        <f>+I117-J117</f>
        <v>789446.45000000007</v>
      </c>
    </row>
    <row r="118" spans="2:11" ht="24" customHeight="1">
      <c r="B118" s="33" t="s">
        <v>51</v>
      </c>
      <c r="C118" s="36" t="s">
        <v>50</v>
      </c>
      <c r="D118" s="25">
        <v>0</v>
      </c>
      <c r="E118" s="25">
        <v>0</v>
      </c>
      <c r="F118" s="16">
        <f>+D118-E118</f>
        <v>0</v>
      </c>
      <c r="G118" s="27"/>
      <c r="H118" s="26"/>
      <c r="I118" s="16"/>
      <c r="J118" s="16"/>
      <c r="K118" s="15"/>
    </row>
    <row r="119" spans="2:11" ht="24.75" customHeight="1">
      <c r="B119" s="33" t="s">
        <v>49</v>
      </c>
      <c r="C119" s="36" t="s">
        <v>48</v>
      </c>
      <c r="D119" s="25">
        <v>0</v>
      </c>
      <c r="E119" s="25">
        <v>0</v>
      </c>
      <c r="F119" s="16">
        <f>+D119-E119</f>
        <v>0</v>
      </c>
      <c r="G119" s="31" t="s">
        <v>47</v>
      </c>
      <c r="H119" s="35" t="s">
        <v>46</v>
      </c>
      <c r="I119" s="29">
        <f>SUM(I120:I123)</f>
        <v>0</v>
      </c>
      <c r="J119" s="29">
        <f>SUM(J120:J123)</f>
        <v>0</v>
      </c>
      <c r="K119" s="28">
        <f>SUM(K120:K123)</f>
        <v>0</v>
      </c>
    </row>
    <row r="120" spans="2:11" ht="20.25" customHeight="1">
      <c r="B120" s="33" t="s">
        <v>45</v>
      </c>
      <c r="C120" s="26" t="s">
        <v>44</v>
      </c>
      <c r="D120" s="25">
        <v>0</v>
      </c>
      <c r="E120" s="25">
        <v>0</v>
      </c>
      <c r="F120" s="16">
        <f>+D120-E120</f>
        <v>0</v>
      </c>
      <c r="G120" s="27" t="s">
        <v>43</v>
      </c>
      <c r="H120" s="26" t="s">
        <v>42</v>
      </c>
      <c r="I120" s="25">
        <v>0</v>
      </c>
      <c r="J120" s="25">
        <v>0</v>
      </c>
      <c r="K120" s="15">
        <f>+I120-J120</f>
        <v>0</v>
      </c>
    </row>
    <row r="121" spans="2:11">
      <c r="B121" s="33"/>
      <c r="C121" s="26"/>
      <c r="D121" s="16"/>
      <c r="E121" s="16"/>
      <c r="F121" s="16"/>
      <c r="G121" s="27" t="s">
        <v>41</v>
      </c>
      <c r="H121" s="26" t="s">
        <v>40</v>
      </c>
      <c r="I121" s="25">
        <v>0</v>
      </c>
      <c r="J121" s="25">
        <v>0</v>
      </c>
      <c r="K121" s="15">
        <f>+I121-J121</f>
        <v>0</v>
      </c>
    </row>
    <row r="122" spans="2:11">
      <c r="B122" s="34" t="s">
        <v>39</v>
      </c>
      <c r="C122" s="30" t="s">
        <v>38</v>
      </c>
      <c r="D122" s="29">
        <f>SUM(D123:D125)</f>
        <v>0</v>
      </c>
      <c r="E122" s="29">
        <f>SUM(E123:E125)</f>
        <v>0</v>
      </c>
      <c r="F122" s="29">
        <f>SUM(F123:F125)</f>
        <v>0</v>
      </c>
      <c r="G122" s="27" t="s">
        <v>37</v>
      </c>
      <c r="H122" s="26" t="s">
        <v>36</v>
      </c>
      <c r="I122" s="25">
        <v>0</v>
      </c>
      <c r="J122" s="25">
        <v>0</v>
      </c>
      <c r="K122" s="15">
        <f>+I122-J122</f>
        <v>0</v>
      </c>
    </row>
    <row r="123" spans="2:11">
      <c r="B123" s="33" t="s">
        <v>35</v>
      </c>
      <c r="C123" s="26" t="s">
        <v>34</v>
      </c>
      <c r="D123" s="25">
        <v>0</v>
      </c>
      <c r="E123" s="25">
        <v>0</v>
      </c>
      <c r="F123" s="16">
        <f>+D123-E123</f>
        <v>0</v>
      </c>
      <c r="G123" s="27" t="s">
        <v>33</v>
      </c>
      <c r="H123" s="26" t="s">
        <v>32</v>
      </c>
      <c r="I123" s="25">
        <v>0</v>
      </c>
      <c r="J123" s="25">
        <v>0</v>
      </c>
      <c r="K123" s="15">
        <f>+I123-J123</f>
        <v>0</v>
      </c>
    </row>
    <row r="124" spans="2:11">
      <c r="B124" s="33" t="s">
        <v>31</v>
      </c>
      <c r="C124" s="26" t="s">
        <v>30</v>
      </c>
      <c r="D124" s="25">
        <v>0</v>
      </c>
      <c r="E124" s="25">
        <v>0</v>
      </c>
      <c r="F124" s="16">
        <f>+D124-E124</f>
        <v>0</v>
      </c>
      <c r="G124" s="27"/>
      <c r="H124" s="26"/>
      <c r="I124" s="16"/>
      <c r="J124" s="16"/>
      <c r="K124" s="15"/>
    </row>
    <row r="125" spans="2:11">
      <c r="B125" s="33" t="s">
        <v>29</v>
      </c>
      <c r="C125" s="26" t="s">
        <v>28</v>
      </c>
      <c r="D125" s="25">
        <v>0</v>
      </c>
      <c r="E125" s="25">
        <v>0</v>
      </c>
      <c r="F125" s="16">
        <f>+D125-E125</f>
        <v>0</v>
      </c>
      <c r="G125" s="31" t="s">
        <v>27</v>
      </c>
      <c r="H125" s="30" t="s">
        <v>26</v>
      </c>
      <c r="I125" s="29">
        <f>SUM(I126:I128)</f>
        <v>0</v>
      </c>
      <c r="J125" s="29">
        <f>SUM(J126:J128)</f>
        <v>0</v>
      </c>
      <c r="K125" s="28">
        <f>SUM(K126:K128)</f>
        <v>0</v>
      </c>
    </row>
    <row r="126" spans="2:11">
      <c r="B126" s="19"/>
      <c r="C126" s="18"/>
      <c r="D126" s="16"/>
      <c r="E126" s="16"/>
      <c r="F126" s="16"/>
      <c r="G126" s="27" t="s">
        <v>25</v>
      </c>
      <c r="H126" s="26" t="s">
        <v>24</v>
      </c>
      <c r="I126" s="25">
        <v>0</v>
      </c>
      <c r="J126" s="25">
        <v>0</v>
      </c>
      <c r="K126" s="15">
        <f>+I126-J126</f>
        <v>0</v>
      </c>
    </row>
    <row r="127" spans="2:11">
      <c r="B127" s="19"/>
      <c r="C127" s="18"/>
      <c r="D127" s="16"/>
      <c r="E127" s="16"/>
      <c r="F127" s="16"/>
      <c r="G127" s="27" t="s">
        <v>23</v>
      </c>
      <c r="H127" s="26" t="s">
        <v>22</v>
      </c>
      <c r="I127" s="25">
        <v>0</v>
      </c>
      <c r="J127" s="25">
        <v>0</v>
      </c>
      <c r="K127" s="15">
        <f>+I127-J127</f>
        <v>0</v>
      </c>
    </row>
    <row r="128" spans="2:11">
      <c r="B128" s="19"/>
      <c r="C128" s="18"/>
      <c r="D128" s="16"/>
      <c r="E128" s="16"/>
      <c r="F128" s="16"/>
      <c r="G128" s="27" t="s">
        <v>21</v>
      </c>
      <c r="H128" s="26" t="s">
        <v>20</v>
      </c>
      <c r="I128" s="25">
        <v>0</v>
      </c>
      <c r="J128" s="25">
        <v>0</v>
      </c>
      <c r="K128" s="15">
        <f>+I128-J128</f>
        <v>0</v>
      </c>
    </row>
    <row r="129" spans="2:11">
      <c r="B129" s="19"/>
      <c r="C129" s="32" t="s">
        <v>19</v>
      </c>
      <c r="D129" s="23">
        <f>+D60+D66+D73+D82+D93+D100+D107+D115+D122</f>
        <v>9275.5600000000013</v>
      </c>
      <c r="E129" s="23">
        <f>+E60+E66+E73+E82+E93+E100+E107+E115+E122</f>
        <v>9365.4399999999987</v>
      </c>
      <c r="F129" s="23">
        <f>+F60+F66+F73+F82+F93+F100+F107+F115+F122</f>
        <v>-89.8799999999992</v>
      </c>
      <c r="G129" s="27"/>
      <c r="H129" s="26"/>
      <c r="I129" s="16"/>
      <c r="J129" s="16"/>
      <c r="K129" s="15"/>
    </row>
    <row r="130" spans="2:11">
      <c r="B130" s="19"/>
      <c r="C130" s="18"/>
      <c r="D130" s="16"/>
      <c r="E130" s="16"/>
      <c r="F130" s="16"/>
      <c r="G130" s="31" t="s">
        <v>18</v>
      </c>
      <c r="H130" s="30" t="s">
        <v>17</v>
      </c>
      <c r="I130" s="29">
        <f>SUM(I131:I132)</f>
        <v>0</v>
      </c>
      <c r="J130" s="29">
        <f>SUM(J131:J132)</f>
        <v>0</v>
      </c>
      <c r="K130" s="28">
        <f>SUM(K131:K132)</f>
        <v>0</v>
      </c>
    </row>
    <row r="131" spans="2:11">
      <c r="B131" s="19"/>
      <c r="C131" s="18"/>
      <c r="D131" s="16"/>
      <c r="E131" s="16"/>
      <c r="F131" s="16"/>
      <c r="G131" s="27" t="s">
        <v>16</v>
      </c>
      <c r="H131" s="26" t="s">
        <v>15</v>
      </c>
      <c r="I131" s="25">
        <v>0</v>
      </c>
      <c r="J131" s="25">
        <v>0</v>
      </c>
      <c r="K131" s="15">
        <f>+I131-J131</f>
        <v>0</v>
      </c>
    </row>
    <row r="132" spans="2:11">
      <c r="B132" s="19"/>
      <c r="C132" s="18"/>
      <c r="D132" s="16"/>
      <c r="E132" s="16"/>
      <c r="F132" s="16"/>
      <c r="G132" s="27" t="s">
        <v>14</v>
      </c>
      <c r="H132" s="26" t="s">
        <v>13</v>
      </c>
      <c r="I132" s="25">
        <v>0</v>
      </c>
      <c r="J132" s="25">
        <v>0</v>
      </c>
      <c r="K132" s="15">
        <f>+I132-J132</f>
        <v>0</v>
      </c>
    </row>
    <row r="133" spans="2:11">
      <c r="B133" s="19"/>
      <c r="C133" s="18"/>
      <c r="D133" s="16"/>
      <c r="E133" s="16"/>
      <c r="F133" s="16"/>
      <c r="G133" s="27"/>
      <c r="H133" s="26"/>
      <c r="I133" s="16"/>
      <c r="J133" s="16"/>
      <c r="K133" s="15"/>
    </row>
    <row r="134" spans="2:11">
      <c r="B134" s="19"/>
      <c r="C134" s="18"/>
      <c r="D134" s="16"/>
      <c r="E134" s="16"/>
      <c r="F134" s="16"/>
      <c r="G134" s="31" t="s">
        <v>12</v>
      </c>
      <c r="H134" s="30" t="s">
        <v>11</v>
      </c>
      <c r="I134" s="29">
        <f>+I135+I137</f>
        <v>0</v>
      </c>
      <c r="J134" s="29">
        <f>+J135+J137</f>
        <v>0</v>
      </c>
      <c r="K134" s="28">
        <f>+K135+K137</f>
        <v>0</v>
      </c>
    </row>
    <row r="135" spans="2:11">
      <c r="B135" s="19"/>
      <c r="C135" s="18"/>
      <c r="D135" s="16"/>
      <c r="E135" s="16"/>
      <c r="F135" s="16"/>
      <c r="G135" s="31" t="s">
        <v>10</v>
      </c>
      <c r="H135" s="30" t="s">
        <v>8</v>
      </c>
      <c r="I135" s="29">
        <f>+I136</f>
        <v>0</v>
      </c>
      <c r="J135" s="29">
        <f>+J136</f>
        <v>0</v>
      </c>
      <c r="K135" s="28">
        <f>+K136</f>
        <v>0</v>
      </c>
    </row>
    <row r="136" spans="2:11">
      <c r="B136" s="19"/>
      <c r="C136" s="18"/>
      <c r="D136" s="16"/>
      <c r="E136" s="16"/>
      <c r="F136" s="16"/>
      <c r="G136" s="27" t="s">
        <v>9</v>
      </c>
      <c r="H136" s="26" t="s">
        <v>8</v>
      </c>
      <c r="I136" s="25">
        <v>0</v>
      </c>
      <c r="J136" s="25">
        <v>0</v>
      </c>
      <c r="K136" s="15">
        <f>+I136-J136</f>
        <v>0</v>
      </c>
    </row>
    <row r="137" spans="2:11">
      <c r="B137" s="19"/>
      <c r="C137" s="18"/>
      <c r="D137" s="16"/>
      <c r="E137" s="16"/>
      <c r="F137" s="16"/>
      <c r="G137" s="31" t="s">
        <v>7</v>
      </c>
      <c r="H137" s="30" t="s">
        <v>5</v>
      </c>
      <c r="I137" s="29">
        <f>+I138</f>
        <v>0</v>
      </c>
      <c r="J137" s="29">
        <f>+J138</f>
        <v>0</v>
      </c>
      <c r="K137" s="28">
        <f>+K138</f>
        <v>0</v>
      </c>
    </row>
    <row r="138" spans="2:11">
      <c r="B138" s="19"/>
      <c r="C138" s="18"/>
      <c r="D138" s="16"/>
      <c r="E138" s="16"/>
      <c r="F138" s="16"/>
      <c r="G138" s="27" t="s">
        <v>6</v>
      </c>
      <c r="H138" s="26" t="s">
        <v>5</v>
      </c>
      <c r="I138" s="25">
        <v>0</v>
      </c>
      <c r="J138" s="25">
        <v>0</v>
      </c>
      <c r="K138" s="15">
        <f>+I138-J138</f>
        <v>0</v>
      </c>
    </row>
    <row r="139" spans="2:11">
      <c r="B139" s="19"/>
      <c r="C139" s="18"/>
      <c r="D139" s="16"/>
      <c r="E139" s="16"/>
      <c r="F139" s="16"/>
      <c r="G139" s="18"/>
      <c r="H139" s="17"/>
      <c r="I139" s="16"/>
      <c r="J139" s="16"/>
      <c r="K139" s="15"/>
    </row>
    <row r="140" spans="2:11">
      <c r="B140" s="19"/>
      <c r="C140" s="18"/>
      <c r="D140" s="16"/>
      <c r="E140" s="16"/>
      <c r="F140" s="16"/>
      <c r="G140" s="18"/>
      <c r="H140" s="24" t="s">
        <v>4</v>
      </c>
      <c r="I140" s="23">
        <f>+I102</f>
        <v>67144.23000000001</v>
      </c>
      <c r="J140" s="23">
        <f>+J102</f>
        <v>-743400.56</v>
      </c>
      <c r="K140" s="22">
        <f>+K102</f>
        <v>810544.79</v>
      </c>
    </row>
    <row r="141" spans="2:11" ht="6.75" customHeight="1">
      <c r="B141" s="19"/>
      <c r="C141" s="18"/>
      <c r="D141" s="16"/>
      <c r="E141" s="16"/>
      <c r="F141" s="16"/>
      <c r="G141" s="18"/>
      <c r="H141" s="17"/>
      <c r="I141" s="21"/>
      <c r="J141" s="21"/>
      <c r="K141" s="20"/>
    </row>
    <row r="142" spans="2:11" ht="6.75" customHeight="1" thickBot="1">
      <c r="B142" s="19"/>
      <c r="C142" s="18"/>
      <c r="D142" s="16"/>
      <c r="E142" s="16"/>
      <c r="F142" s="16"/>
      <c r="G142" s="18"/>
      <c r="H142" s="17"/>
      <c r="I142" s="16"/>
      <c r="J142" s="16"/>
      <c r="K142" s="15"/>
    </row>
    <row r="143" spans="2:11" ht="16.5" thickTop="1" thickBot="1">
      <c r="B143" s="14"/>
      <c r="C143" s="13" t="s">
        <v>3</v>
      </c>
      <c r="D143" s="10">
        <f>+D57+D129</f>
        <v>22830.93</v>
      </c>
      <c r="E143" s="10">
        <f>+E57+E129</f>
        <v>-878698.1</v>
      </c>
      <c r="F143" s="10">
        <f>+D143-E143</f>
        <v>901529.03</v>
      </c>
      <c r="G143" s="12"/>
      <c r="H143" s="11" t="s">
        <v>2</v>
      </c>
      <c r="I143" s="10">
        <f>+I100+I140</f>
        <v>22830.930000000008</v>
      </c>
      <c r="J143" s="10">
        <f>+J100+J140</f>
        <v>-878698.10000000009</v>
      </c>
      <c r="K143" s="9">
        <f>+I143-J143</f>
        <v>901529.03000000014</v>
      </c>
    </row>
    <row r="144" spans="2:11" ht="15.75" thickTop="1">
      <c r="B144" s="8"/>
      <c r="C144" s="6"/>
      <c r="D144" s="5"/>
      <c r="E144" s="5"/>
      <c r="F144" s="5"/>
      <c r="G144" s="7"/>
      <c r="H144" s="6"/>
      <c r="I144" s="5"/>
      <c r="J144" s="5"/>
      <c r="K144" s="5"/>
    </row>
    <row r="145" spans="2:11">
      <c r="B145" s="8"/>
      <c r="C145" s="6"/>
      <c r="D145" s="5"/>
      <c r="E145" s="5"/>
      <c r="F145" s="5"/>
      <c r="G145" s="7"/>
      <c r="H145" s="6"/>
      <c r="I145" s="5"/>
      <c r="J145" s="5"/>
      <c r="K145" s="5"/>
    </row>
    <row r="146" spans="2:11">
      <c r="B146" s="8"/>
      <c r="C146" s="6"/>
      <c r="D146" s="5"/>
      <c r="E146" s="5"/>
      <c r="F146" s="5"/>
      <c r="G146" s="7"/>
      <c r="H146" s="6"/>
      <c r="I146" s="5"/>
      <c r="J146" s="5"/>
      <c r="K146" s="5"/>
    </row>
    <row r="147" spans="2:11">
      <c r="B147" s="1"/>
      <c r="C147" s="1"/>
      <c r="D147" s="1"/>
      <c r="E147" s="1"/>
      <c r="F147" s="1"/>
      <c r="G147" s="1"/>
      <c r="H147" s="1"/>
      <c r="I147" s="1"/>
      <c r="J147" s="1"/>
      <c r="K147" s="1"/>
    </row>
    <row r="148" spans="2:11">
      <c r="B148" s="4" t="s">
        <v>1</v>
      </c>
      <c r="C148" s="1"/>
      <c r="D148" s="1"/>
      <c r="E148" s="1"/>
      <c r="F148" s="1"/>
      <c r="G148" s="1"/>
      <c r="H148" s="1"/>
      <c r="I148" s="1"/>
      <c r="J148" s="1"/>
      <c r="K148" s="1"/>
    </row>
    <row r="149" spans="2:11">
      <c r="B149" s="2" t="s">
        <v>0</v>
      </c>
      <c r="C149" s="3"/>
      <c r="D149" s="1"/>
      <c r="E149" s="1"/>
      <c r="F149" s="1"/>
      <c r="G149" s="1"/>
      <c r="H149" s="1"/>
      <c r="I149" s="1"/>
      <c r="J149" s="1"/>
      <c r="K149" s="1"/>
    </row>
    <row r="150" spans="2:11">
      <c r="B150" s="2"/>
      <c r="C150" s="3"/>
      <c r="D150" s="1"/>
      <c r="E150" s="1"/>
      <c r="F150" s="1"/>
      <c r="G150" s="1"/>
      <c r="H150" s="1"/>
      <c r="I150" s="1"/>
      <c r="J150" s="1"/>
      <c r="K150" s="1"/>
    </row>
    <row r="151" spans="2:11">
      <c r="B151" s="2"/>
      <c r="C151" s="3"/>
      <c r="D151" s="1"/>
      <c r="E151" s="1"/>
      <c r="F151" s="1"/>
      <c r="G151" s="1"/>
      <c r="H151" s="1"/>
      <c r="I151" s="1"/>
      <c r="J151" s="1"/>
      <c r="K151" s="1"/>
    </row>
    <row r="152" spans="2:11">
      <c r="B152" s="2"/>
      <c r="C152" s="2"/>
      <c r="D152" s="1"/>
      <c r="E152" s="1"/>
      <c r="F152" s="1"/>
      <c r="G152" s="1"/>
      <c r="H152" s="1"/>
      <c r="I152" s="1"/>
      <c r="J152" s="1"/>
      <c r="K152" s="1"/>
    </row>
    <row r="153" spans="2:11">
      <c r="B153" s="1"/>
      <c r="C153" s="1"/>
      <c r="D153" s="1"/>
      <c r="E153" s="1"/>
      <c r="F153" s="1"/>
      <c r="G153" s="1"/>
      <c r="H153" s="1"/>
      <c r="I153" s="1"/>
      <c r="J153" s="1"/>
      <c r="K153" s="1"/>
    </row>
    <row r="154" spans="2:11">
      <c r="B154" s="1"/>
      <c r="C154" s="1"/>
      <c r="D154" s="1"/>
      <c r="E154" s="1"/>
      <c r="F154" s="1"/>
      <c r="G154" s="1"/>
      <c r="H154" s="1"/>
      <c r="I154" s="1"/>
      <c r="J154" s="1"/>
      <c r="K154" s="1"/>
    </row>
    <row r="155" spans="2:11">
      <c r="B155" s="1"/>
      <c r="C155" s="1"/>
      <c r="D155" s="1"/>
      <c r="E155" s="1"/>
      <c r="F155" s="1"/>
      <c r="G155" s="1"/>
      <c r="H155" s="1"/>
      <c r="I155" s="1"/>
      <c r="J155" s="1"/>
      <c r="K155" s="1"/>
    </row>
    <row r="156" spans="2:11">
      <c r="B156" s="1"/>
      <c r="C156" s="1"/>
      <c r="D156" s="1"/>
      <c r="E156" s="1"/>
      <c r="F156" s="1"/>
      <c r="G156" s="1"/>
      <c r="H156" s="1"/>
      <c r="I156" s="1"/>
      <c r="J156" s="1"/>
      <c r="K156" s="1"/>
    </row>
    <row r="157" spans="2:11">
      <c r="B157" s="1"/>
      <c r="C157" s="1"/>
      <c r="D157" s="1"/>
      <c r="E157" s="1"/>
      <c r="F157" s="1"/>
      <c r="G157" s="1"/>
      <c r="H157" s="1"/>
      <c r="I157" s="1"/>
      <c r="J157" s="1"/>
      <c r="K157" s="1"/>
    </row>
    <row r="158" spans="2:11">
      <c r="B158" s="1"/>
      <c r="C158" s="1"/>
      <c r="D158" s="1"/>
      <c r="E158" s="1"/>
      <c r="F158" s="1"/>
      <c r="G158" s="1"/>
      <c r="H158" s="1"/>
      <c r="I158" s="1"/>
      <c r="J158" s="1"/>
      <c r="K158" s="1"/>
    </row>
    <row r="159" spans="2:11">
      <c r="B159" s="1"/>
      <c r="C159" s="1"/>
      <c r="D159" s="1"/>
      <c r="E159" s="1"/>
      <c r="F159" s="1"/>
      <c r="G159" s="1"/>
      <c r="H159" s="1"/>
      <c r="I159" s="1"/>
      <c r="J159" s="1"/>
      <c r="K159" s="1"/>
    </row>
    <row r="160" spans="2:11">
      <c r="B160" s="1"/>
      <c r="C160" s="1"/>
      <c r="D160" s="1"/>
      <c r="E160" s="1"/>
      <c r="F160" s="1"/>
      <c r="G160" s="1"/>
      <c r="H160" s="1"/>
      <c r="I160" s="1"/>
      <c r="J160" s="1"/>
      <c r="K160" s="1"/>
    </row>
    <row r="161" spans="2:11">
      <c r="B161" s="1"/>
      <c r="C161" s="1"/>
      <c r="D161" s="1"/>
      <c r="E161" s="1"/>
      <c r="F161" s="1"/>
      <c r="G161" s="1"/>
      <c r="H161" s="1"/>
      <c r="I161" s="1"/>
      <c r="J161" s="1"/>
      <c r="K161" s="1"/>
    </row>
    <row r="162" spans="2:11">
      <c r="B162" s="1"/>
      <c r="C162" s="1"/>
      <c r="D162" s="1"/>
      <c r="E162" s="1"/>
      <c r="F162" s="1"/>
      <c r="G162" s="1"/>
      <c r="H162" s="1"/>
      <c r="I162" s="1"/>
      <c r="J162" s="1"/>
      <c r="K162" s="1"/>
    </row>
    <row r="163" spans="2:11">
      <c r="B163" s="1"/>
      <c r="C163" s="1"/>
      <c r="D163" s="1"/>
      <c r="E163" s="1"/>
      <c r="F163" s="1"/>
      <c r="G163" s="1"/>
      <c r="H163" s="1"/>
      <c r="I163" s="1"/>
      <c r="J163" s="1"/>
      <c r="K163" s="1"/>
    </row>
    <row r="164" spans="2:11">
      <c r="B164" s="1"/>
      <c r="C164" s="1"/>
      <c r="D164" s="1"/>
      <c r="E164" s="1"/>
      <c r="F164" s="1"/>
      <c r="G164" s="1"/>
      <c r="H164" s="1"/>
      <c r="I164" s="1"/>
      <c r="J164" s="1"/>
      <c r="K164" s="1"/>
    </row>
  </sheetData>
  <mergeCells count="11">
    <mergeCell ref="I6:J6"/>
    <mergeCell ref="K6:K7"/>
    <mergeCell ref="B2:K2"/>
    <mergeCell ref="C3:E3"/>
    <mergeCell ref="F3:G3"/>
    <mergeCell ref="B6:B7"/>
    <mergeCell ref="C6:C7"/>
    <mergeCell ref="D6:E6"/>
    <mergeCell ref="F6:F7"/>
    <mergeCell ref="G6:G7"/>
    <mergeCell ref="H6:H7"/>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I2082"/>
  <sheetViews>
    <sheetView topLeftCell="A2045" zoomScale="90" zoomScaleNormal="90" workbookViewId="0">
      <selection activeCell="C2087" sqref="C2087"/>
    </sheetView>
  </sheetViews>
  <sheetFormatPr baseColWidth="10" defaultRowHeight="12.75"/>
  <cols>
    <col min="1" max="1" width="0.85546875" style="477" customWidth="1"/>
    <col min="2" max="2" width="25.7109375" style="478" customWidth="1"/>
    <col min="3" max="3" width="50.7109375" style="71" customWidth="1"/>
    <col min="4" max="4" width="24.140625" style="477" customWidth="1"/>
    <col min="5" max="5" width="22.42578125" style="477" customWidth="1"/>
    <col min="6" max="6" width="23.28515625" style="477" customWidth="1"/>
    <col min="7" max="7" width="29.28515625" style="477" customWidth="1"/>
    <col min="8" max="8" width="17.85546875" style="477" customWidth="1"/>
    <col min="9" max="9" width="0.85546875" style="477" customWidth="1"/>
    <col min="10" max="16384" width="11.42578125" style="477"/>
  </cols>
  <sheetData>
    <row r="1" spans="2:9" s="70" customFormat="1" ht="6" customHeight="1" thickBot="1">
      <c r="B1" s="515"/>
      <c r="C1" s="514"/>
      <c r="D1" s="173"/>
      <c r="E1" s="173"/>
      <c r="F1" s="171"/>
      <c r="G1" s="171"/>
      <c r="H1" s="171"/>
      <c r="I1" s="151"/>
    </row>
    <row r="2" spans="2:9" s="70" customFormat="1" ht="54" customHeight="1" thickTop="1">
      <c r="B2" s="913" t="s">
        <v>2913</v>
      </c>
      <c r="C2" s="914"/>
      <c r="D2" s="914"/>
      <c r="E2" s="914"/>
      <c r="F2" s="914"/>
      <c r="G2" s="914"/>
      <c r="H2" s="915"/>
      <c r="I2" s="151"/>
    </row>
    <row r="3" spans="2:9" s="70" customFormat="1" ht="15" customHeight="1">
      <c r="B3" s="513"/>
      <c r="C3" s="512"/>
      <c r="D3" s="916"/>
      <c r="E3" s="916"/>
      <c r="F3" s="511"/>
      <c r="G3" s="511"/>
      <c r="H3" s="510"/>
      <c r="I3" s="151"/>
    </row>
    <row r="4" spans="2:9" s="70" customFormat="1" ht="18.75" customHeight="1">
      <c r="B4" s="509" t="s">
        <v>411</v>
      </c>
      <c r="C4" s="508"/>
      <c r="D4" s="506"/>
      <c r="E4" s="506"/>
      <c r="F4" s="507"/>
      <c r="G4" s="506"/>
      <c r="H4" s="158" t="s">
        <v>409</v>
      </c>
      <c r="I4" s="151"/>
    </row>
    <row r="5" spans="2:9" s="70" customFormat="1" ht="13.5" thickBot="1">
      <c r="B5" s="505"/>
      <c r="C5" s="155"/>
      <c r="D5" s="156"/>
      <c r="E5" s="156"/>
      <c r="F5" s="156"/>
      <c r="G5" s="156"/>
      <c r="H5" s="154"/>
      <c r="I5" s="151"/>
    </row>
    <row r="6" spans="2:9" s="70" customFormat="1" ht="6" customHeight="1" thickTop="1" thickBot="1">
      <c r="B6" s="504"/>
      <c r="C6" s="153"/>
      <c r="D6" s="152"/>
      <c r="E6" s="152"/>
      <c r="F6" s="152"/>
      <c r="G6" s="152"/>
      <c r="H6" s="152"/>
      <c r="I6" s="151"/>
    </row>
    <row r="7" spans="2:9" s="498" customFormat="1" ht="26.25" customHeight="1" thickTop="1" thickBot="1">
      <c r="B7" s="503" t="s">
        <v>475</v>
      </c>
      <c r="C7" s="502" t="s">
        <v>2912</v>
      </c>
      <c r="D7" s="501" t="s">
        <v>2911</v>
      </c>
      <c r="E7" s="501" t="s">
        <v>2910</v>
      </c>
      <c r="F7" s="501" t="s">
        <v>2909</v>
      </c>
      <c r="G7" s="501" t="s">
        <v>2908</v>
      </c>
      <c r="H7" s="500" t="s">
        <v>2907</v>
      </c>
      <c r="I7" s="499"/>
    </row>
    <row r="8" spans="2:9" s="70" customFormat="1" ht="6" customHeight="1" thickTop="1" thickBot="1">
      <c r="B8" s="497"/>
      <c r="C8" s="496"/>
      <c r="D8" s="495"/>
      <c r="E8" s="495"/>
      <c r="F8" s="495"/>
      <c r="G8" s="495"/>
      <c r="H8" s="495"/>
      <c r="I8" s="151"/>
    </row>
    <row r="9" spans="2:9" ht="13.5" thickTop="1">
      <c r="B9" s="494"/>
      <c r="C9" s="493"/>
      <c r="D9" s="492"/>
      <c r="E9" s="492"/>
      <c r="F9" s="492"/>
      <c r="G9" s="492"/>
      <c r="H9" s="491"/>
    </row>
    <row r="10" spans="2:9">
      <c r="B10" s="490">
        <v>1000</v>
      </c>
      <c r="C10" s="489" t="s">
        <v>403</v>
      </c>
      <c r="D10" s="488">
        <v>-878698.1</v>
      </c>
      <c r="E10" s="488">
        <v>6131792.9000000004</v>
      </c>
      <c r="F10" s="488">
        <v>5230263.87</v>
      </c>
      <c r="G10" s="488">
        <v>22830.93</v>
      </c>
      <c r="H10" s="487"/>
    </row>
    <row r="11" spans="2:9">
      <c r="B11" s="490">
        <v>1100</v>
      </c>
      <c r="C11" s="489" t="s">
        <v>2906</v>
      </c>
      <c r="D11" s="488">
        <v>-888063.54</v>
      </c>
      <c r="E11" s="488">
        <v>6131792.9000000004</v>
      </c>
      <c r="F11" s="488">
        <v>5230173.99</v>
      </c>
      <c r="G11" s="488">
        <v>13555.37</v>
      </c>
      <c r="H11" s="487"/>
    </row>
    <row r="12" spans="2:9">
      <c r="B12" s="490">
        <v>1110</v>
      </c>
      <c r="C12" s="489" t="s">
        <v>395</v>
      </c>
      <c r="D12" s="488">
        <v>-888357.85</v>
      </c>
      <c r="E12" s="488">
        <v>6131792.9000000004</v>
      </c>
      <c r="F12" s="488">
        <v>5229882.99</v>
      </c>
      <c r="G12" s="488">
        <v>13552.06</v>
      </c>
      <c r="H12" s="487"/>
    </row>
    <row r="13" spans="2:9">
      <c r="B13" s="490">
        <v>1111</v>
      </c>
      <c r="C13" s="489" t="s">
        <v>391</v>
      </c>
      <c r="D13" s="488">
        <v>-784547.87</v>
      </c>
      <c r="E13" s="488">
        <v>3429190.56</v>
      </c>
      <c r="F13" s="488">
        <v>2639555.52</v>
      </c>
      <c r="G13" s="488">
        <v>5087.17</v>
      </c>
      <c r="H13" s="487"/>
    </row>
    <row r="14" spans="2:9">
      <c r="B14" s="490" t="s">
        <v>2905</v>
      </c>
      <c r="C14" s="489" t="s">
        <v>2904</v>
      </c>
      <c r="D14" s="488">
        <v>-789547.87</v>
      </c>
      <c r="E14" s="488">
        <v>3429190.56</v>
      </c>
      <c r="F14" s="488">
        <v>2639555.52</v>
      </c>
      <c r="G14" s="488">
        <v>87.17</v>
      </c>
      <c r="H14" s="487"/>
    </row>
    <row r="15" spans="2:9">
      <c r="B15" s="490" t="s">
        <v>2903</v>
      </c>
      <c r="C15" s="489" t="s">
        <v>2902</v>
      </c>
      <c r="D15" s="488">
        <v>-789547.87</v>
      </c>
      <c r="E15" s="488">
        <v>3429190.56</v>
      </c>
      <c r="F15" s="488">
        <v>2639555.52</v>
      </c>
      <c r="G15" s="488">
        <v>87.17</v>
      </c>
      <c r="H15" s="487"/>
    </row>
    <row r="16" spans="2:9" ht="102">
      <c r="B16" s="490" t="s">
        <v>2901</v>
      </c>
      <c r="C16" s="489" t="s">
        <v>2515</v>
      </c>
      <c r="D16" s="488"/>
      <c r="E16" s="488">
        <v>440005.38</v>
      </c>
      <c r="F16" s="488">
        <v>0</v>
      </c>
      <c r="G16" s="488"/>
      <c r="H16" s="487"/>
    </row>
    <row r="17" spans="2:8" ht="102">
      <c r="B17" s="490" t="s">
        <v>2900</v>
      </c>
      <c r="C17" s="489" t="s">
        <v>2515</v>
      </c>
      <c r="D17" s="488"/>
      <c r="E17" s="488">
        <v>320502.44</v>
      </c>
      <c r="F17" s="488">
        <v>0</v>
      </c>
      <c r="G17" s="488"/>
      <c r="H17" s="487"/>
    </row>
    <row r="18" spans="2:8" ht="102">
      <c r="B18" s="490" t="s">
        <v>2899</v>
      </c>
      <c r="C18" s="489" t="s">
        <v>2515</v>
      </c>
      <c r="D18" s="488"/>
      <c r="E18" s="488">
        <v>0</v>
      </c>
      <c r="F18" s="488">
        <v>-8853</v>
      </c>
      <c r="G18" s="488"/>
      <c r="H18" s="487"/>
    </row>
    <row r="19" spans="2:8" ht="102">
      <c r="B19" s="490" t="s">
        <v>2898</v>
      </c>
      <c r="C19" s="489" t="s">
        <v>2515</v>
      </c>
      <c r="D19" s="488"/>
      <c r="E19" s="488">
        <v>0</v>
      </c>
      <c r="F19" s="488">
        <v>-1161.3</v>
      </c>
      <c r="G19" s="488"/>
      <c r="H19" s="487"/>
    </row>
    <row r="20" spans="2:8" ht="102">
      <c r="B20" s="490" t="s">
        <v>2897</v>
      </c>
      <c r="C20" s="489" t="s">
        <v>2515</v>
      </c>
      <c r="D20" s="488"/>
      <c r="E20" s="488">
        <v>19112.919999999998</v>
      </c>
      <c r="F20" s="488">
        <v>0</v>
      </c>
      <c r="G20" s="488"/>
      <c r="H20" s="487"/>
    </row>
    <row r="21" spans="2:8" ht="25.5">
      <c r="B21" s="490" t="s">
        <v>2896</v>
      </c>
      <c r="C21" s="489" t="s">
        <v>2844</v>
      </c>
      <c r="D21" s="488"/>
      <c r="E21" s="488">
        <v>0</v>
      </c>
      <c r="F21" s="488">
        <v>128700.22</v>
      </c>
      <c r="G21" s="488"/>
      <c r="H21" s="487"/>
    </row>
    <row r="22" spans="2:8" ht="25.5">
      <c r="B22" s="490" t="s">
        <v>2895</v>
      </c>
      <c r="C22" s="489" t="s">
        <v>2778</v>
      </c>
      <c r="D22" s="488"/>
      <c r="E22" s="488">
        <v>0</v>
      </c>
      <c r="F22" s="488">
        <v>195244.09</v>
      </c>
      <c r="G22" s="488"/>
      <c r="H22" s="487"/>
    </row>
    <row r="23" spans="2:8" ht="25.5">
      <c r="B23" s="490" t="s">
        <v>2894</v>
      </c>
      <c r="C23" s="489" t="s">
        <v>2133</v>
      </c>
      <c r="D23" s="488"/>
      <c r="E23" s="488">
        <v>195244.09</v>
      </c>
      <c r="F23" s="488">
        <v>0</v>
      </c>
      <c r="G23" s="488"/>
      <c r="H23" s="487"/>
    </row>
    <row r="24" spans="2:8" ht="25.5">
      <c r="B24" s="490" t="s">
        <v>2893</v>
      </c>
      <c r="C24" s="489" t="s">
        <v>2765</v>
      </c>
      <c r="D24" s="488"/>
      <c r="E24" s="488">
        <v>0</v>
      </c>
      <c r="F24" s="488">
        <v>185400.22</v>
      </c>
      <c r="G24" s="488"/>
      <c r="H24" s="487"/>
    </row>
    <row r="25" spans="2:8" ht="25.5">
      <c r="B25" s="490" t="s">
        <v>2892</v>
      </c>
      <c r="C25" s="489" t="s">
        <v>2131</v>
      </c>
      <c r="D25" s="488"/>
      <c r="E25" s="488">
        <v>185400.22</v>
      </c>
      <c r="F25" s="488">
        <v>0</v>
      </c>
      <c r="G25" s="488"/>
      <c r="H25" s="487"/>
    </row>
    <row r="26" spans="2:8" ht="25.5">
      <c r="B26" s="490" t="s">
        <v>2891</v>
      </c>
      <c r="C26" s="489" t="s">
        <v>2762</v>
      </c>
      <c r="D26" s="488"/>
      <c r="E26" s="488">
        <v>0</v>
      </c>
      <c r="F26" s="488">
        <v>130100.15</v>
      </c>
      <c r="G26" s="488"/>
      <c r="H26" s="487"/>
    </row>
    <row r="27" spans="2:8" ht="25.5">
      <c r="B27" s="490" t="s">
        <v>2890</v>
      </c>
      <c r="C27" s="489" t="s">
        <v>2129</v>
      </c>
      <c r="D27" s="488"/>
      <c r="E27" s="488">
        <v>130100.15</v>
      </c>
      <c r="F27" s="488">
        <v>0</v>
      </c>
      <c r="G27" s="488"/>
      <c r="H27" s="487"/>
    </row>
    <row r="28" spans="2:8" ht="25.5">
      <c r="B28" s="490" t="s">
        <v>2889</v>
      </c>
      <c r="C28" s="489" t="s">
        <v>2758</v>
      </c>
      <c r="D28" s="488"/>
      <c r="E28" s="488">
        <v>0</v>
      </c>
      <c r="F28" s="488">
        <v>437200.1</v>
      </c>
      <c r="G28" s="488"/>
      <c r="H28" s="487"/>
    </row>
    <row r="29" spans="2:8" ht="25.5">
      <c r="B29" s="490" t="s">
        <v>2888</v>
      </c>
      <c r="C29" s="489" t="s">
        <v>2127</v>
      </c>
      <c r="D29" s="488"/>
      <c r="E29" s="488">
        <v>437200.1</v>
      </c>
      <c r="F29" s="488">
        <v>0</v>
      </c>
      <c r="G29" s="488"/>
      <c r="H29" s="487"/>
    </row>
    <row r="30" spans="2:8" ht="25.5">
      <c r="B30" s="490" t="s">
        <v>2887</v>
      </c>
      <c r="C30" s="489" t="s">
        <v>2754</v>
      </c>
      <c r="D30" s="488"/>
      <c r="E30" s="488">
        <v>0</v>
      </c>
      <c r="F30" s="488">
        <v>170000.11</v>
      </c>
      <c r="G30" s="488"/>
      <c r="H30" s="487"/>
    </row>
    <row r="31" spans="2:8" ht="25.5">
      <c r="B31" s="490" t="s">
        <v>2886</v>
      </c>
      <c r="C31" s="489" t="s">
        <v>2125</v>
      </c>
      <c r="D31" s="488"/>
      <c r="E31" s="488">
        <v>170000.11</v>
      </c>
      <c r="F31" s="488">
        <v>0</v>
      </c>
      <c r="G31" s="488"/>
      <c r="H31" s="487"/>
    </row>
    <row r="32" spans="2:8" ht="25.5">
      <c r="B32" s="490" t="s">
        <v>2885</v>
      </c>
      <c r="C32" s="489" t="s">
        <v>2751</v>
      </c>
      <c r="D32" s="488"/>
      <c r="E32" s="488">
        <v>0</v>
      </c>
      <c r="F32" s="488">
        <v>132001.06</v>
      </c>
      <c r="G32" s="488"/>
      <c r="H32" s="487"/>
    </row>
    <row r="33" spans="2:8">
      <c r="B33" s="490" t="s">
        <v>2884</v>
      </c>
      <c r="C33" s="489" t="s">
        <v>2123</v>
      </c>
      <c r="D33" s="488"/>
      <c r="E33" s="488">
        <v>132001.06</v>
      </c>
      <c r="F33" s="488">
        <v>0</v>
      </c>
      <c r="G33" s="488"/>
      <c r="H33" s="487"/>
    </row>
    <row r="34" spans="2:8" ht="25.5">
      <c r="B34" s="490" t="s">
        <v>2883</v>
      </c>
      <c r="C34" s="489" t="s">
        <v>2748</v>
      </c>
      <c r="D34" s="488"/>
      <c r="E34" s="488">
        <v>0</v>
      </c>
      <c r="F34" s="488">
        <v>214500.07</v>
      </c>
      <c r="G34" s="488"/>
      <c r="H34" s="487"/>
    </row>
    <row r="35" spans="2:8">
      <c r="B35" s="490" t="s">
        <v>2882</v>
      </c>
      <c r="C35" s="489" t="s">
        <v>2121</v>
      </c>
      <c r="D35" s="488"/>
      <c r="E35" s="488">
        <v>214500.07</v>
      </c>
      <c r="F35" s="488">
        <v>0</v>
      </c>
      <c r="G35" s="488"/>
      <c r="H35" s="487"/>
    </row>
    <row r="36" spans="2:8" ht="25.5">
      <c r="B36" s="490" t="s">
        <v>2881</v>
      </c>
      <c r="C36" s="489" t="s">
        <v>2147</v>
      </c>
      <c r="D36" s="488"/>
      <c r="E36" s="488">
        <v>128700.22</v>
      </c>
      <c r="F36" s="488">
        <v>0</v>
      </c>
      <c r="G36" s="488"/>
      <c r="H36" s="487"/>
    </row>
    <row r="37" spans="2:8" ht="25.5">
      <c r="B37" s="490" t="s">
        <v>2880</v>
      </c>
      <c r="C37" s="489" t="s">
        <v>2746</v>
      </c>
      <c r="D37" s="488"/>
      <c r="E37" s="488">
        <v>0</v>
      </c>
      <c r="F37" s="488">
        <v>169000.19</v>
      </c>
      <c r="G37" s="488"/>
      <c r="H37" s="487"/>
    </row>
    <row r="38" spans="2:8" ht="25.5">
      <c r="B38" s="490" t="s">
        <v>2879</v>
      </c>
      <c r="C38" s="489" t="s">
        <v>2119</v>
      </c>
      <c r="D38" s="488"/>
      <c r="E38" s="488">
        <v>169000.19</v>
      </c>
      <c r="F38" s="488">
        <v>0</v>
      </c>
      <c r="G38" s="488"/>
      <c r="H38" s="487"/>
    </row>
    <row r="39" spans="2:8" ht="25.5">
      <c r="B39" s="490" t="s">
        <v>2878</v>
      </c>
      <c r="C39" s="489" t="s">
        <v>2743</v>
      </c>
      <c r="D39" s="488"/>
      <c r="E39" s="488">
        <v>0</v>
      </c>
      <c r="F39" s="488">
        <v>126950.21</v>
      </c>
      <c r="G39" s="488"/>
      <c r="H39" s="487"/>
    </row>
    <row r="40" spans="2:8" ht="25.5">
      <c r="B40" s="490" t="s">
        <v>2877</v>
      </c>
      <c r="C40" s="489" t="s">
        <v>2117</v>
      </c>
      <c r="D40" s="488"/>
      <c r="E40" s="488">
        <v>126950.21</v>
      </c>
      <c r="F40" s="488">
        <v>0</v>
      </c>
      <c r="G40" s="488"/>
      <c r="H40" s="487"/>
    </row>
    <row r="41" spans="2:8" ht="25.5">
      <c r="B41" s="490" t="s">
        <v>2876</v>
      </c>
      <c r="C41" s="489" t="s">
        <v>2740</v>
      </c>
      <c r="D41" s="488"/>
      <c r="E41" s="488">
        <v>0</v>
      </c>
      <c r="F41" s="488">
        <v>170600.15</v>
      </c>
      <c r="G41" s="488"/>
      <c r="H41" s="487"/>
    </row>
    <row r="42" spans="2:8" ht="25.5">
      <c r="B42" s="490" t="s">
        <v>2875</v>
      </c>
      <c r="C42" s="489" t="s">
        <v>2115</v>
      </c>
      <c r="D42" s="488"/>
      <c r="E42" s="488">
        <v>170600.15</v>
      </c>
      <c r="F42" s="488">
        <v>0</v>
      </c>
      <c r="G42" s="488"/>
      <c r="H42" s="487"/>
    </row>
    <row r="43" spans="2:8" ht="25.5">
      <c r="B43" s="490" t="s">
        <v>2874</v>
      </c>
      <c r="C43" s="489" t="s">
        <v>2738</v>
      </c>
      <c r="D43" s="488"/>
      <c r="E43" s="488">
        <v>0</v>
      </c>
      <c r="F43" s="488">
        <v>589873.25</v>
      </c>
      <c r="G43" s="488"/>
      <c r="H43" s="487"/>
    </row>
    <row r="44" spans="2:8" ht="25.5">
      <c r="B44" s="490" t="s">
        <v>2873</v>
      </c>
      <c r="C44" s="489" t="s">
        <v>2113</v>
      </c>
      <c r="D44" s="488"/>
      <c r="E44" s="488">
        <v>589873.25</v>
      </c>
      <c r="F44" s="488">
        <v>0</v>
      </c>
      <c r="G44" s="488"/>
      <c r="H44" s="487"/>
    </row>
    <row r="45" spans="2:8">
      <c r="B45" s="490" t="s">
        <v>2872</v>
      </c>
      <c r="C45" s="489" t="s">
        <v>2871</v>
      </c>
      <c r="D45" s="488">
        <v>5000</v>
      </c>
      <c r="E45" s="488">
        <v>0</v>
      </c>
      <c r="F45" s="488">
        <v>0</v>
      </c>
      <c r="G45" s="488">
        <v>5000</v>
      </c>
      <c r="H45" s="487"/>
    </row>
    <row r="46" spans="2:8">
      <c r="B46" s="490" t="s">
        <v>2870</v>
      </c>
      <c r="C46" s="489" t="s">
        <v>2869</v>
      </c>
      <c r="D46" s="488">
        <v>5000</v>
      </c>
      <c r="E46" s="488">
        <v>0</v>
      </c>
      <c r="F46" s="488">
        <v>0</v>
      </c>
      <c r="G46" s="488">
        <v>5000</v>
      </c>
      <c r="H46" s="487"/>
    </row>
    <row r="47" spans="2:8">
      <c r="B47" s="490">
        <v>1112</v>
      </c>
      <c r="C47" s="489" t="s">
        <v>387</v>
      </c>
      <c r="D47" s="488">
        <v>-103809.98</v>
      </c>
      <c r="E47" s="488">
        <v>2702602.34</v>
      </c>
      <c r="F47" s="488">
        <v>2590327.4700000002</v>
      </c>
      <c r="G47" s="488">
        <v>8464.89</v>
      </c>
      <c r="H47" s="487"/>
    </row>
    <row r="48" spans="2:8">
      <c r="B48" s="490" t="s">
        <v>2868</v>
      </c>
      <c r="C48" s="489" t="s">
        <v>2867</v>
      </c>
      <c r="D48" s="488">
        <v>-103809.98</v>
      </c>
      <c r="E48" s="488">
        <v>2702602.34</v>
      </c>
      <c r="F48" s="488">
        <v>2590327.4700000002</v>
      </c>
      <c r="G48" s="488">
        <v>8464.89</v>
      </c>
      <c r="H48" s="487"/>
    </row>
    <row r="49" spans="2:8">
      <c r="B49" s="490" t="s">
        <v>2866</v>
      </c>
      <c r="C49" s="489" t="s">
        <v>2865</v>
      </c>
      <c r="D49" s="488">
        <v>-104590.18</v>
      </c>
      <c r="E49" s="488">
        <v>53032.23</v>
      </c>
      <c r="F49" s="488">
        <v>-51557.95</v>
      </c>
      <c r="G49" s="488">
        <v>0</v>
      </c>
      <c r="H49" s="487"/>
    </row>
    <row r="50" spans="2:8" ht="102">
      <c r="B50" s="490" t="s">
        <v>2864</v>
      </c>
      <c r="C50" s="489" t="s">
        <v>2515</v>
      </c>
      <c r="D50" s="488"/>
      <c r="E50" s="488">
        <v>0</v>
      </c>
      <c r="F50" s="488">
        <v>1215.42</v>
      </c>
      <c r="G50" s="488"/>
      <c r="H50" s="487"/>
    </row>
    <row r="51" spans="2:8" ht="102">
      <c r="B51" s="490" t="s">
        <v>2863</v>
      </c>
      <c r="C51" s="489" t="s">
        <v>2515</v>
      </c>
      <c r="D51" s="488"/>
      <c r="E51" s="488">
        <v>0</v>
      </c>
      <c r="F51" s="488">
        <v>19112.919999999998</v>
      </c>
      <c r="G51" s="488"/>
      <c r="H51" s="487"/>
    </row>
    <row r="52" spans="2:8" ht="102">
      <c r="B52" s="490" t="s">
        <v>2862</v>
      </c>
      <c r="C52" s="489" t="s">
        <v>2515</v>
      </c>
      <c r="D52" s="488"/>
      <c r="E52" s="488">
        <v>-1698.28</v>
      </c>
      <c r="F52" s="488">
        <v>0</v>
      </c>
      <c r="G52" s="488"/>
      <c r="H52" s="487"/>
    </row>
    <row r="53" spans="2:8" ht="102">
      <c r="B53" s="490" t="s">
        <v>2861</v>
      </c>
      <c r="C53" s="489" t="s">
        <v>2515</v>
      </c>
      <c r="D53" s="488"/>
      <c r="E53" s="488">
        <v>0</v>
      </c>
      <c r="F53" s="488">
        <v>-79551.87</v>
      </c>
      <c r="G53" s="488"/>
      <c r="H53" s="487"/>
    </row>
    <row r="54" spans="2:8" ht="102">
      <c r="B54" s="490" t="s">
        <v>2860</v>
      </c>
      <c r="C54" s="489" t="s">
        <v>2515</v>
      </c>
      <c r="D54" s="488"/>
      <c r="E54" s="488">
        <v>0</v>
      </c>
      <c r="F54" s="488">
        <v>7665.58</v>
      </c>
      <c r="G54" s="488"/>
      <c r="H54" s="487"/>
    </row>
    <row r="55" spans="2:8" ht="102">
      <c r="B55" s="490" t="s">
        <v>2859</v>
      </c>
      <c r="C55" s="489" t="s">
        <v>2515</v>
      </c>
      <c r="D55" s="488"/>
      <c r="E55" s="488">
        <v>54731.42</v>
      </c>
      <c r="F55" s="488">
        <v>0</v>
      </c>
      <c r="G55" s="488"/>
      <c r="H55" s="487"/>
    </row>
    <row r="56" spans="2:8" ht="102">
      <c r="B56" s="490" t="s">
        <v>2858</v>
      </c>
      <c r="C56" s="489" t="s">
        <v>2515</v>
      </c>
      <c r="D56" s="488"/>
      <c r="E56" s="488">
        <v>-0.91</v>
      </c>
      <c r="F56" s="488">
        <v>0</v>
      </c>
      <c r="G56" s="488"/>
      <c r="H56" s="487"/>
    </row>
    <row r="57" spans="2:8">
      <c r="B57" s="490" t="s">
        <v>2857</v>
      </c>
      <c r="C57" s="489" t="s">
        <v>2856</v>
      </c>
      <c r="D57" s="488">
        <v>-0.28999999999999998</v>
      </c>
      <c r="E57" s="488">
        <v>0.28999999999999998</v>
      </c>
      <c r="F57" s="488">
        <v>0</v>
      </c>
      <c r="G57" s="488">
        <v>0</v>
      </c>
      <c r="H57" s="487"/>
    </row>
    <row r="58" spans="2:8" ht="102">
      <c r="B58" s="490" t="s">
        <v>2855</v>
      </c>
      <c r="C58" s="489" t="s">
        <v>2515</v>
      </c>
      <c r="D58" s="488"/>
      <c r="E58" s="488">
        <v>0.28999999999999998</v>
      </c>
      <c r="F58" s="488">
        <v>0</v>
      </c>
      <c r="G58" s="488"/>
      <c r="H58" s="487"/>
    </row>
    <row r="59" spans="2:8">
      <c r="B59" s="490" t="s">
        <v>2854</v>
      </c>
      <c r="C59" s="489" t="s">
        <v>2853</v>
      </c>
      <c r="D59" s="488">
        <v>780.49</v>
      </c>
      <c r="E59" s="488">
        <v>2649569.8199999998</v>
      </c>
      <c r="F59" s="488">
        <v>2641885.42</v>
      </c>
      <c r="G59" s="488">
        <v>8464.89</v>
      </c>
      <c r="H59" s="487"/>
    </row>
    <row r="60" spans="2:8">
      <c r="B60" s="490" t="s">
        <v>2852</v>
      </c>
      <c r="C60" s="489" t="s">
        <v>852</v>
      </c>
      <c r="D60" s="488"/>
      <c r="E60" s="488">
        <v>0</v>
      </c>
      <c r="F60" s="488">
        <v>43509.9</v>
      </c>
      <c r="G60" s="488"/>
      <c r="H60" s="487"/>
    </row>
    <row r="61" spans="2:8" ht="25.5">
      <c r="B61" s="490" t="s">
        <v>2851</v>
      </c>
      <c r="C61" s="489" t="s">
        <v>710</v>
      </c>
      <c r="D61" s="488"/>
      <c r="E61" s="488">
        <v>0</v>
      </c>
      <c r="F61" s="488">
        <v>4153</v>
      </c>
      <c r="G61" s="488"/>
      <c r="H61" s="487"/>
    </row>
    <row r="62" spans="2:8">
      <c r="B62" s="490" t="s">
        <v>2850</v>
      </c>
      <c r="C62" s="489" t="s">
        <v>965</v>
      </c>
      <c r="D62" s="488"/>
      <c r="E62" s="488">
        <v>0</v>
      </c>
      <c r="F62" s="488">
        <v>55479.28</v>
      </c>
      <c r="G62" s="488"/>
      <c r="H62" s="487"/>
    </row>
    <row r="63" spans="2:8" ht="25.5">
      <c r="B63" s="490" t="s">
        <v>2849</v>
      </c>
      <c r="C63" s="489" t="s">
        <v>752</v>
      </c>
      <c r="D63" s="488"/>
      <c r="E63" s="488">
        <v>0</v>
      </c>
      <c r="F63" s="488">
        <v>1479</v>
      </c>
      <c r="G63" s="488"/>
      <c r="H63" s="487"/>
    </row>
    <row r="64" spans="2:8">
      <c r="B64" s="490" t="s">
        <v>2848</v>
      </c>
      <c r="C64" s="489" t="s">
        <v>708</v>
      </c>
      <c r="D64" s="488"/>
      <c r="E64" s="488">
        <v>0</v>
      </c>
      <c r="F64" s="488">
        <v>4524</v>
      </c>
      <c r="G64" s="488"/>
      <c r="H64" s="487"/>
    </row>
    <row r="65" spans="2:8">
      <c r="B65" s="490" t="s">
        <v>2847</v>
      </c>
      <c r="C65" s="489" t="s">
        <v>852</v>
      </c>
      <c r="D65" s="488"/>
      <c r="E65" s="488">
        <v>0</v>
      </c>
      <c r="F65" s="488">
        <v>43509.9</v>
      </c>
      <c r="G65" s="488"/>
      <c r="H65" s="487"/>
    </row>
    <row r="66" spans="2:8">
      <c r="B66" s="490" t="s">
        <v>2846</v>
      </c>
      <c r="C66" s="489" t="s">
        <v>756</v>
      </c>
      <c r="D66" s="488"/>
      <c r="E66" s="488">
        <v>0</v>
      </c>
      <c r="F66" s="488">
        <v>1000</v>
      </c>
      <c r="G66" s="488"/>
      <c r="H66" s="487"/>
    </row>
    <row r="67" spans="2:8" ht="25.5">
      <c r="B67" s="490" t="s">
        <v>2845</v>
      </c>
      <c r="C67" s="489" t="s">
        <v>2844</v>
      </c>
      <c r="D67" s="488"/>
      <c r="E67" s="488">
        <v>128700.22</v>
      </c>
      <c r="F67" s="488">
        <v>0</v>
      </c>
      <c r="G67" s="488"/>
      <c r="H67" s="487"/>
    </row>
    <row r="68" spans="2:8">
      <c r="B68" s="490" t="s">
        <v>2843</v>
      </c>
      <c r="C68" s="489" t="s">
        <v>699</v>
      </c>
      <c r="D68" s="488"/>
      <c r="E68" s="488">
        <v>0</v>
      </c>
      <c r="F68" s="488">
        <v>4153</v>
      </c>
      <c r="G68" s="488"/>
      <c r="H68" s="487"/>
    </row>
    <row r="69" spans="2:8">
      <c r="B69" s="490" t="s">
        <v>2842</v>
      </c>
      <c r="C69" s="489" t="s">
        <v>857</v>
      </c>
      <c r="D69" s="488"/>
      <c r="E69" s="488">
        <v>0</v>
      </c>
      <c r="F69" s="488">
        <v>219474.87</v>
      </c>
      <c r="G69" s="488"/>
      <c r="H69" s="487"/>
    </row>
    <row r="70" spans="2:8">
      <c r="B70" s="490" t="s">
        <v>2841</v>
      </c>
      <c r="C70" s="489" t="s">
        <v>2550</v>
      </c>
      <c r="D70" s="488"/>
      <c r="E70" s="488">
        <v>0</v>
      </c>
      <c r="F70" s="488">
        <v>19484</v>
      </c>
      <c r="G70" s="488"/>
      <c r="H70" s="487"/>
    </row>
    <row r="71" spans="2:8">
      <c r="B71" s="490" t="s">
        <v>2840</v>
      </c>
      <c r="C71" s="489" t="s">
        <v>699</v>
      </c>
      <c r="D71" s="488"/>
      <c r="E71" s="488">
        <v>0</v>
      </c>
      <c r="F71" s="488">
        <v>4153</v>
      </c>
      <c r="G71" s="488"/>
      <c r="H71" s="487"/>
    </row>
    <row r="72" spans="2:8">
      <c r="B72" s="490" t="s">
        <v>2839</v>
      </c>
      <c r="C72" s="489" t="s">
        <v>852</v>
      </c>
      <c r="D72" s="488"/>
      <c r="E72" s="488">
        <v>0</v>
      </c>
      <c r="F72" s="488">
        <v>43509.9</v>
      </c>
      <c r="G72" s="488"/>
      <c r="H72" s="487"/>
    </row>
    <row r="73" spans="2:8" ht="25.5">
      <c r="B73" s="490" t="s">
        <v>2838</v>
      </c>
      <c r="C73" s="489" t="s">
        <v>776</v>
      </c>
      <c r="D73" s="488"/>
      <c r="E73" s="488">
        <v>0</v>
      </c>
      <c r="F73" s="488">
        <v>5000</v>
      </c>
      <c r="G73" s="488"/>
      <c r="H73" s="487"/>
    </row>
    <row r="74" spans="2:8">
      <c r="B74" s="490" t="s">
        <v>2837</v>
      </c>
      <c r="C74" s="489" t="s">
        <v>699</v>
      </c>
      <c r="D74" s="488"/>
      <c r="E74" s="488">
        <v>0</v>
      </c>
      <c r="F74" s="488">
        <v>4153</v>
      </c>
      <c r="G74" s="488"/>
      <c r="H74" s="487"/>
    </row>
    <row r="75" spans="2:8">
      <c r="B75" s="490" t="s">
        <v>2836</v>
      </c>
      <c r="C75" s="489" t="s">
        <v>2550</v>
      </c>
      <c r="D75" s="488"/>
      <c r="E75" s="488">
        <v>0</v>
      </c>
      <c r="F75" s="488">
        <v>19484</v>
      </c>
      <c r="G75" s="488"/>
      <c r="H75" s="487"/>
    </row>
    <row r="76" spans="2:8">
      <c r="B76" s="490" t="s">
        <v>2835</v>
      </c>
      <c r="C76" s="489" t="s">
        <v>697</v>
      </c>
      <c r="D76" s="488"/>
      <c r="E76" s="488">
        <v>0</v>
      </c>
      <c r="F76" s="488">
        <v>4153</v>
      </c>
      <c r="G76" s="488"/>
      <c r="H76" s="487"/>
    </row>
    <row r="77" spans="2:8">
      <c r="B77" s="490" t="s">
        <v>2834</v>
      </c>
      <c r="C77" s="489" t="s">
        <v>702</v>
      </c>
      <c r="D77" s="488"/>
      <c r="E77" s="488">
        <v>0</v>
      </c>
      <c r="F77" s="488">
        <v>4153</v>
      </c>
      <c r="G77" s="488"/>
      <c r="H77" s="487"/>
    </row>
    <row r="78" spans="2:8">
      <c r="B78" s="490" t="s">
        <v>2833</v>
      </c>
      <c r="C78" s="489" t="s">
        <v>699</v>
      </c>
      <c r="D78" s="488"/>
      <c r="E78" s="488">
        <v>0</v>
      </c>
      <c r="F78" s="488">
        <v>4248</v>
      </c>
      <c r="G78" s="488"/>
      <c r="H78" s="487"/>
    </row>
    <row r="79" spans="2:8">
      <c r="B79" s="490" t="s">
        <v>2832</v>
      </c>
      <c r="C79" s="489" t="s">
        <v>699</v>
      </c>
      <c r="D79" s="488"/>
      <c r="E79" s="488">
        <v>0</v>
      </c>
      <c r="F79" s="488">
        <v>4248</v>
      </c>
      <c r="G79" s="488"/>
      <c r="H79" s="487"/>
    </row>
    <row r="80" spans="2:8">
      <c r="B80" s="490" t="s">
        <v>2831</v>
      </c>
      <c r="C80" s="489" t="s">
        <v>2550</v>
      </c>
      <c r="D80" s="488"/>
      <c r="E80" s="488">
        <v>0</v>
      </c>
      <c r="F80" s="488">
        <v>19484</v>
      </c>
      <c r="G80" s="488"/>
      <c r="H80" s="487"/>
    </row>
    <row r="81" spans="2:8">
      <c r="B81" s="490" t="s">
        <v>2830</v>
      </c>
      <c r="C81" s="489" t="s">
        <v>697</v>
      </c>
      <c r="D81" s="488"/>
      <c r="E81" s="488">
        <v>0</v>
      </c>
      <c r="F81" s="488">
        <v>11620</v>
      </c>
      <c r="G81" s="488"/>
      <c r="H81" s="487"/>
    </row>
    <row r="82" spans="2:8" ht="25.5">
      <c r="B82" s="490" t="s">
        <v>2829</v>
      </c>
      <c r="C82" s="489" t="s">
        <v>951</v>
      </c>
      <c r="D82" s="488"/>
      <c r="E82" s="488">
        <v>0</v>
      </c>
      <c r="F82" s="488">
        <v>62345.8</v>
      </c>
      <c r="G82" s="488"/>
      <c r="H82" s="487"/>
    </row>
    <row r="83" spans="2:8">
      <c r="B83" s="490" t="s">
        <v>2828</v>
      </c>
      <c r="C83" s="489" t="s">
        <v>694</v>
      </c>
      <c r="D83" s="488"/>
      <c r="E83" s="488">
        <v>0</v>
      </c>
      <c r="F83" s="488">
        <v>4058</v>
      </c>
      <c r="G83" s="488"/>
      <c r="H83" s="487"/>
    </row>
    <row r="84" spans="2:8">
      <c r="B84" s="490" t="s">
        <v>2827</v>
      </c>
      <c r="C84" s="489" t="s">
        <v>2550</v>
      </c>
      <c r="D84" s="488"/>
      <c r="E84" s="488">
        <v>0</v>
      </c>
      <c r="F84" s="488">
        <v>19484</v>
      </c>
      <c r="G84" s="488"/>
      <c r="H84" s="487"/>
    </row>
    <row r="85" spans="2:8" ht="25.5">
      <c r="B85" s="490" t="s">
        <v>2826</v>
      </c>
      <c r="C85" s="489" t="s">
        <v>949</v>
      </c>
      <c r="D85" s="488"/>
      <c r="E85" s="488">
        <v>0</v>
      </c>
      <c r="F85" s="488">
        <v>51613.24</v>
      </c>
      <c r="G85" s="488"/>
      <c r="H85" s="487"/>
    </row>
    <row r="86" spans="2:8" ht="25.5">
      <c r="B86" s="490" t="s">
        <v>2825</v>
      </c>
      <c r="C86" s="489" t="s">
        <v>947</v>
      </c>
      <c r="D86" s="488"/>
      <c r="E86" s="488">
        <v>0</v>
      </c>
      <c r="F86" s="488">
        <v>51613.24</v>
      </c>
      <c r="G86" s="488"/>
      <c r="H86" s="487"/>
    </row>
    <row r="87" spans="2:8" ht="25.5">
      <c r="B87" s="490" t="s">
        <v>2824</v>
      </c>
      <c r="C87" s="489" t="s">
        <v>773</v>
      </c>
      <c r="D87" s="488"/>
      <c r="E87" s="488">
        <v>0</v>
      </c>
      <c r="F87" s="488">
        <v>5000</v>
      </c>
      <c r="G87" s="488"/>
      <c r="H87" s="487"/>
    </row>
    <row r="88" spans="2:8">
      <c r="B88" s="490" t="s">
        <v>2823</v>
      </c>
      <c r="C88" s="489" t="s">
        <v>945</v>
      </c>
      <c r="D88" s="488"/>
      <c r="E88" s="488">
        <v>0</v>
      </c>
      <c r="F88" s="488">
        <v>45269.57</v>
      </c>
      <c r="G88" s="488"/>
      <c r="H88" s="487"/>
    </row>
    <row r="89" spans="2:8">
      <c r="B89" s="490" t="s">
        <v>2822</v>
      </c>
      <c r="C89" s="489" t="s">
        <v>943</v>
      </c>
      <c r="D89" s="488"/>
      <c r="E89" s="488">
        <v>0</v>
      </c>
      <c r="F89" s="488">
        <v>49439.68</v>
      </c>
      <c r="G89" s="488"/>
      <c r="H89" s="487"/>
    </row>
    <row r="90" spans="2:8" ht="25.5">
      <c r="B90" s="490" t="s">
        <v>2821</v>
      </c>
      <c r="C90" s="489" t="s">
        <v>941</v>
      </c>
      <c r="D90" s="488"/>
      <c r="E90" s="488">
        <v>0</v>
      </c>
      <c r="F90" s="488">
        <v>51613.24</v>
      </c>
      <c r="G90" s="488"/>
      <c r="H90" s="487"/>
    </row>
    <row r="91" spans="2:8" ht="25.5">
      <c r="B91" s="490" t="s">
        <v>2820</v>
      </c>
      <c r="C91" s="489" t="s">
        <v>939</v>
      </c>
      <c r="D91" s="488"/>
      <c r="E91" s="488">
        <v>0</v>
      </c>
      <c r="F91" s="488">
        <v>51613.24</v>
      </c>
      <c r="G91" s="488"/>
      <c r="H91" s="487"/>
    </row>
    <row r="92" spans="2:8" ht="25.5">
      <c r="B92" s="490" t="s">
        <v>2819</v>
      </c>
      <c r="C92" s="489" t="s">
        <v>937</v>
      </c>
      <c r="D92" s="488"/>
      <c r="E92" s="488">
        <v>0</v>
      </c>
      <c r="F92" s="488">
        <v>51613.24</v>
      </c>
      <c r="G92" s="488"/>
      <c r="H92" s="487"/>
    </row>
    <row r="93" spans="2:8" ht="25.5">
      <c r="B93" s="490" t="s">
        <v>2818</v>
      </c>
      <c r="C93" s="489" t="s">
        <v>935</v>
      </c>
      <c r="D93" s="488"/>
      <c r="E93" s="488">
        <v>0</v>
      </c>
      <c r="F93" s="488">
        <v>51613.24</v>
      </c>
      <c r="G93" s="488"/>
      <c r="H93" s="487"/>
    </row>
    <row r="94" spans="2:8" ht="25.5">
      <c r="B94" s="490" t="s">
        <v>2817</v>
      </c>
      <c r="C94" s="489" t="s">
        <v>933</v>
      </c>
      <c r="D94" s="488"/>
      <c r="E94" s="488">
        <v>0</v>
      </c>
      <c r="F94" s="488">
        <v>51613.24</v>
      </c>
      <c r="G94" s="488"/>
      <c r="H94" s="487"/>
    </row>
    <row r="95" spans="2:8">
      <c r="B95" s="490" t="s">
        <v>2816</v>
      </c>
      <c r="C95" s="489" t="s">
        <v>931</v>
      </c>
      <c r="D95" s="488"/>
      <c r="E95" s="488">
        <v>0</v>
      </c>
      <c r="F95" s="488">
        <v>51613.24</v>
      </c>
      <c r="G95" s="488"/>
      <c r="H95" s="487"/>
    </row>
    <row r="96" spans="2:8">
      <c r="B96" s="490" t="s">
        <v>2815</v>
      </c>
      <c r="C96" s="489" t="s">
        <v>2814</v>
      </c>
      <c r="D96" s="488"/>
      <c r="E96" s="488">
        <v>0</v>
      </c>
      <c r="F96" s="488">
        <v>0</v>
      </c>
      <c r="G96" s="488"/>
      <c r="H96" s="487"/>
    </row>
    <row r="97" spans="2:8">
      <c r="B97" s="490" t="s">
        <v>2813</v>
      </c>
      <c r="C97" s="489" t="s">
        <v>2812</v>
      </c>
      <c r="D97" s="488"/>
      <c r="E97" s="488">
        <v>0</v>
      </c>
      <c r="F97" s="488">
        <v>0</v>
      </c>
      <c r="G97" s="488"/>
      <c r="H97" s="487"/>
    </row>
    <row r="98" spans="2:8" ht="25.5">
      <c r="B98" s="490" t="s">
        <v>2811</v>
      </c>
      <c r="C98" s="489" t="s">
        <v>929</v>
      </c>
      <c r="D98" s="488"/>
      <c r="E98" s="488">
        <v>0</v>
      </c>
      <c r="F98" s="488">
        <v>54713.24</v>
      </c>
      <c r="G98" s="488"/>
      <c r="H98" s="487"/>
    </row>
    <row r="99" spans="2:8">
      <c r="B99" s="490" t="s">
        <v>2810</v>
      </c>
      <c r="C99" s="489" t="s">
        <v>809</v>
      </c>
      <c r="D99" s="488"/>
      <c r="E99" s="488">
        <v>0</v>
      </c>
      <c r="F99" s="488">
        <v>4712</v>
      </c>
      <c r="G99" s="488"/>
      <c r="H99" s="487"/>
    </row>
    <row r="100" spans="2:8" ht="25.5">
      <c r="B100" s="490" t="s">
        <v>2809</v>
      </c>
      <c r="C100" s="489" t="s">
        <v>814</v>
      </c>
      <c r="D100" s="488"/>
      <c r="E100" s="488">
        <v>0</v>
      </c>
      <c r="F100" s="488">
        <v>9048</v>
      </c>
      <c r="G100" s="488"/>
      <c r="H100" s="487"/>
    </row>
    <row r="101" spans="2:8">
      <c r="B101" s="490" t="s">
        <v>2808</v>
      </c>
      <c r="C101" s="489" t="s">
        <v>2550</v>
      </c>
      <c r="D101" s="488"/>
      <c r="E101" s="488">
        <v>0</v>
      </c>
      <c r="F101" s="488">
        <v>19484</v>
      </c>
      <c r="G101" s="488"/>
      <c r="H101" s="487"/>
    </row>
    <row r="102" spans="2:8">
      <c r="B102" s="490" t="s">
        <v>2807</v>
      </c>
      <c r="C102" s="489" t="s">
        <v>2559</v>
      </c>
      <c r="D102" s="488"/>
      <c r="E102" s="488">
        <v>0</v>
      </c>
      <c r="F102" s="488">
        <v>13862</v>
      </c>
      <c r="G102" s="488"/>
      <c r="H102" s="487"/>
    </row>
    <row r="103" spans="2:8">
      <c r="B103" s="490" t="s">
        <v>2806</v>
      </c>
      <c r="C103" s="489" t="s">
        <v>2557</v>
      </c>
      <c r="D103" s="488"/>
      <c r="E103" s="488">
        <v>0</v>
      </c>
      <c r="F103" s="488">
        <v>18402</v>
      </c>
      <c r="G103" s="488"/>
      <c r="H103" s="487"/>
    </row>
    <row r="104" spans="2:8">
      <c r="B104" s="490" t="s">
        <v>2805</v>
      </c>
      <c r="C104" s="489" t="s">
        <v>2555</v>
      </c>
      <c r="D104" s="488"/>
      <c r="E104" s="488">
        <v>0</v>
      </c>
      <c r="F104" s="488">
        <v>19609</v>
      </c>
      <c r="G104" s="488"/>
      <c r="H104" s="487"/>
    </row>
    <row r="105" spans="2:8" ht="25.5">
      <c r="B105" s="490" t="s">
        <v>2804</v>
      </c>
      <c r="C105" s="489" t="s">
        <v>752</v>
      </c>
      <c r="D105" s="488"/>
      <c r="E105" s="488">
        <v>0</v>
      </c>
      <c r="F105" s="488">
        <v>2186</v>
      </c>
      <c r="G105" s="488"/>
      <c r="H105" s="487"/>
    </row>
    <row r="106" spans="2:8">
      <c r="B106" s="490" t="s">
        <v>2803</v>
      </c>
      <c r="C106" s="489" t="s">
        <v>2550</v>
      </c>
      <c r="D106" s="488"/>
      <c r="E106" s="488">
        <v>0</v>
      </c>
      <c r="F106" s="488">
        <v>19484</v>
      </c>
      <c r="G106" s="488"/>
      <c r="H106" s="487"/>
    </row>
    <row r="107" spans="2:8">
      <c r="B107" s="490" t="s">
        <v>2802</v>
      </c>
      <c r="C107" s="489" t="s">
        <v>694</v>
      </c>
      <c r="D107" s="488"/>
      <c r="E107" s="488">
        <v>0</v>
      </c>
      <c r="F107" s="488">
        <v>3621</v>
      </c>
      <c r="G107" s="488"/>
      <c r="H107" s="487"/>
    </row>
    <row r="108" spans="2:8">
      <c r="B108" s="490" t="s">
        <v>2801</v>
      </c>
      <c r="C108" s="489" t="s">
        <v>2550</v>
      </c>
      <c r="D108" s="488"/>
      <c r="E108" s="488">
        <v>0</v>
      </c>
      <c r="F108" s="488">
        <v>15512</v>
      </c>
      <c r="G108" s="488"/>
      <c r="H108" s="487"/>
    </row>
    <row r="109" spans="2:8">
      <c r="B109" s="490" t="s">
        <v>2800</v>
      </c>
      <c r="C109" s="489" t="s">
        <v>788</v>
      </c>
      <c r="D109" s="488"/>
      <c r="E109" s="488">
        <v>0</v>
      </c>
      <c r="F109" s="488">
        <v>8311.3799999999992</v>
      </c>
      <c r="G109" s="488"/>
      <c r="H109" s="487"/>
    </row>
    <row r="110" spans="2:8">
      <c r="B110" s="490" t="s">
        <v>2799</v>
      </c>
      <c r="C110" s="489" t="s">
        <v>2550</v>
      </c>
      <c r="D110" s="488"/>
      <c r="E110" s="488">
        <v>0</v>
      </c>
      <c r="F110" s="488">
        <v>19484</v>
      </c>
      <c r="G110" s="488"/>
      <c r="H110" s="487"/>
    </row>
    <row r="111" spans="2:8" ht="25.5">
      <c r="B111" s="490" t="s">
        <v>2798</v>
      </c>
      <c r="C111" s="489" t="s">
        <v>963</v>
      </c>
      <c r="D111" s="488"/>
      <c r="E111" s="488">
        <v>0</v>
      </c>
      <c r="F111" s="488">
        <v>59680.03</v>
      </c>
      <c r="G111" s="488"/>
      <c r="H111" s="487"/>
    </row>
    <row r="112" spans="2:8">
      <c r="B112" s="490" t="s">
        <v>2797</v>
      </c>
      <c r="C112" s="489" t="s">
        <v>959</v>
      </c>
      <c r="D112" s="488"/>
      <c r="E112" s="488">
        <v>0</v>
      </c>
      <c r="F112" s="488">
        <v>302563.26</v>
      </c>
      <c r="G112" s="488"/>
      <c r="H112" s="487"/>
    </row>
    <row r="113" spans="2:8">
      <c r="B113" s="490" t="s">
        <v>2796</v>
      </c>
      <c r="C113" s="489" t="s">
        <v>788</v>
      </c>
      <c r="D113" s="488"/>
      <c r="E113" s="488">
        <v>0</v>
      </c>
      <c r="F113" s="488">
        <v>77708.399999999994</v>
      </c>
      <c r="G113" s="488"/>
      <c r="H113" s="487"/>
    </row>
    <row r="114" spans="2:8">
      <c r="B114" s="490" t="s">
        <v>2795</v>
      </c>
      <c r="C114" s="489" t="s">
        <v>2550</v>
      </c>
      <c r="D114" s="488"/>
      <c r="E114" s="488">
        <v>0</v>
      </c>
      <c r="F114" s="488">
        <v>19484</v>
      </c>
      <c r="G114" s="488"/>
      <c r="H114" s="487"/>
    </row>
    <row r="115" spans="2:8" ht="25.5">
      <c r="B115" s="490" t="s">
        <v>2794</v>
      </c>
      <c r="C115" s="489" t="s">
        <v>742</v>
      </c>
      <c r="D115" s="488"/>
      <c r="E115" s="488">
        <v>0</v>
      </c>
      <c r="F115" s="488">
        <v>798</v>
      </c>
      <c r="G115" s="488"/>
      <c r="H115" s="487"/>
    </row>
    <row r="116" spans="2:8" ht="25.5">
      <c r="B116" s="490" t="s">
        <v>2793</v>
      </c>
      <c r="C116" s="489" t="s">
        <v>771</v>
      </c>
      <c r="D116" s="488"/>
      <c r="E116" s="488">
        <v>0</v>
      </c>
      <c r="F116" s="488">
        <v>3000</v>
      </c>
      <c r="G116" s="488"/>
      <c r="H116" s="487"/>
    </row>
    <row r="117" spans="2:8">
      <c r="B117" s="490" t="s">
        <v>2792</v>
      </c>
      <c r="C117" s="489" t="s">
        <v>788</v>
      </c>
      <c r="D117" s="488"/>
      <c r="E117" s="488">
        <v>0</v>
      </c>
      <c r="F117" s="488">
        <v>7354.4</v>
      </c>
      <c r="G117" s="488"/>
      <c r="H117" s="487"/>
    </row>
    <row r="118" spans="2:8" ht="25.5">
      <c r="B118" s="490" t="s">
        <v>2791</v>
      </c>
      <c r="C118" s="489" t="s">
        <v>740</v>
      </c>
      <c r="D118" s="488"/>
      <c r="E118" s="488">
        <v>0</v>
      </c>
      <c r="F118" s="488">
        <v>399</v>
      </c>
      <c r="G118" s="488"/>
      <c r="H118" s="487"/>
    </row>
    <row r="119" spans="2:8" ht="25.5">
      <c r="B119" s="490" t="s">
        <v>2790</v>
      </c>
      <c r="C119" s="489" t="s">
        <v>923</v>
      </c>
      <c r="D119" s="488"/>
      <c r="E119" s="488">
        <v>0</v>
      </c>
      <c r="F119" s="488">
        <v>5000</v>
      </c>
      <c r="G119" s="488"/>
      <c r="H119" s="487"/>
    </row>
    <row r="120" spans="2:8" ht="25.5">
      <c r="B120" s="490" t="s">
        <v>2789</v>
      </c>
      <c r="C120" s="489" t="s">
        <v>822</v>
      </c>
      <c r="D120" s="488"/>
      <c r="E120" s="488">
        <v>0</v>
      </c>
      <c r="F120" s="488">
        <v>4000</v>
      </c>
      <c r="G120" s="488"/>
      <c r="H120" s="487"/>
    </row>
    <row r="121" spans="2:8">
      <c r="B121" s="490" t="s">
        <v>2788</v>
      </c>
      <c r="C121" s="489" t="s">
        <v>748</v>
      </c>
      <c r="D121" s="488"/>
      <c r="E121" s="488">
        <v>0</v>
      </c>
      <c r="F121" s="488">
        <v>756</v>
      </c>
      <c r="G121" s="488"/>
      <c r="H121" s="487"/>
    </row>
    <row r="122" spans="2:8" ht="25.5">
      <c r="B122" s="490" t="s">
        <v>2787</v>
      </c>
      <c r="C122" s="489" t="s">
        <v>738</v>
      </c>
      <c r="D122" s="488"/>
      <c r="E122" s="488">
        <v>0</v>
      </c>
      <c r="F122" s="488">
        <v>1030</v>
      </c>
      <c r="G122" s="488"/>
      <c r="H122" s="487"/>
    </row>
    <row r="123" spans="2:8">
      <c r="B123" s="490" t="s">
        <v>2786</v>
      </c>
      <c r="C123" s="489" t="s">
        <v>840</v>
      </c>
      <c r="D123" s="488"/>
      <c r="E123" s="488">
        <v>0</v>
      </c>
      <c r="F123" s="488">
        <v>1828.89</v>
      </c>
      <c r="G123" s="488"/>
      <c r="H123" s="487"/>
    </row>
    <row r="124" spans="2:8" ht="25.5">
      <c r="B124" s="490" t="s">
        <v>2785</v>
      </c>
      <c r="C124" s="489" t="s">
        <v>769</v>
      </c>
      <c r="D124" s="488"/>
      <c r="E124" s="488">
        <v>0</v>
      </c>
      <c r="F124" s="488">
        <v>3000</v>
      </c>
      <c r="G124" s="488"/>
      <c r="H124" s="487"/>
    </row>
    <row r="125" spans="2:8">
      <c r="B125" s="490" t="s">
        <v>2784</v>
      </c>
      <c r="C125" s="489" t="s">
        <v>736</v>
      </c>
      <c r="D125" s="488"/>
      <c r="E125" s="488">
        <v>0</v>
      </c>
      <c r="F125" s="488">
        <v>1995</v>
      </c>
      <c r="G125" s="488"/>
      <c r="H125" s="487"/>
    </row>
    <row r="126" spans="2:8">
      <c r="B126" s="490" t="s">
        <v>2783</v>
      </c>
      <c r="C126" s="489" t="s">
        <v>728</v>
      </c>
      <c r="D126" s="488"/>
      <c r="E126" s="488">
        <v>0</v>
      </c>
      <c r="F126" s="488">
        <v>8758</v>
      </c>
      <c r="G126" s="488"/>
      <c r="H126" s="487"/>
    </row>
    <row r="127" spans="2:8">
      <c r="B127" s="490" t="s">
        <v>2782</v>
      </c>
      <c r="C127" s="489" t="s">
        <v>767</v>
      </c>
      <c r="D127" s="488"/>
      <c r="E127" s="488">
        <v>0</v>
      </c>
      <c r="F127" s="488">
        <v>2121</v>
      </c>
      <c r="G127" s="488"/>
      <c r="H127" s="487"/>
    </row>
    <row r="128" spans="2:8">
      <c r="B128" s="490" t="s">
        <v>2781</v>
      </c>
      <c r="C128" s="489" t="s">
        <v>802</v>
      </c>
      <c r="D128" s="488"/>
      <c r="E128" s="488">
        <v>0</v>
      </c>
      <c r="F128" s="488">
        <v>1399.82</v>
      </c>
      <c r="G128" s="488"/>
      <c r="H128" s="487"/>
    </row>
    <row r="129" spans="2:8">
      <c r="B129" s="490" t="s">
        <v>2780</v>
      </c>
      <c r="C129" s="489" t="s">
        <v>854</v>
      </c>
      <c r="D129" s="488"/>
      <c r="E129" s="488">
        <v>0</v>
      </c>
      <c r="F129" s="488">
        <v>75174.86</v>
      </c>
      <c r="G129" s="488"/>
      <c r="H129" s="487"/>
    </row>
    <row r="130" spans="2:8" ht="25.5">
      <c r="B130" s="490" t="s">
        <v>2779</v>
      </c>
      <c r="C130" s="489" t="s">
        <v>2778</v>
      </c>
      <c r="D130" s="488"/>
      <c r="E130" s="488">
        <v>195244.09</v>
      </c>
      <c r="F130" s="488">
        <v>0</v>
      </c>
      <c r="G130" s="488"/>
      <c r="H130" s="487"/>
    </row>
    <row r="131" spans="2:8" ht="25.5">
      <c r="B131" s="490" t="s">
        <v>2777</v>
      </c>
      <c r="C131" s="489" t="s">
        <v>921</v>
      </c>
      <c r="D131" s="488"/>
      <c r="E131" s="488">
        <v>0</v>
      </c>
      <c r="F131" s="488">
        <v>49439.68</v>
      </c>
      <c r="G131" s="488"/>
      <c r="H131" s="487"/>
    </row>
    <row r="132" spans="2:8">
      <c r="B132" s="490" t="s">
        <v>2776</v>
      </c>
      <c r="C132" s="489" t="s">
        <v>852</v>
      </c>
      <c r="D132" s="488"/>
      <c r="E132" s="488">
        <v>0</v>
      </c>
      <c r="F132" s="488">
        <v>57689.86</v>
      </c>
      <c r="G132" s="488"/>
      <c r="H132" s="487"/>
    </row>
    <row r="133" spans="2:8" ht="25.5">
      <c r="B133" s="490" t="s">
        <v>2775</v>
      </c>
      <c r="C133" s="489" t="s">
        <v>752</v>
      </c>
      <c r="D133" s="488"/>
      <c r="E133" s="488">
        <v>0</v>
      </c>
      <c r="F133" s="488">
        <v>1306</v>
      </c>
      <c r="G133" s="488"/>
      <c r="H133" s="487"/>
    </row>
    <row r="134" spans="2:8" ht="25.5">
      <c r="B134" s="490" t="s">
        <v>2774</v>
      </c>
      <c r="C134" s="489" t="s">
        <v>919</v>
      </c>
      <c r="D134" s="488"/>
      <c r="E134" s="488">
        <v>0</v>
      </c>
      <c r="F134" s="488">
        <v>51613.24</v>
      </c>
      <c r="G134" s="488"/>
      <c r="H134" s="487"/>
    </row>
    <row r="135" spans="2:8">
      <c r="B135" s="490" t="s">
        <v>2773</v>
      </c>
      <c r="C135" s="489" t="s">
        <v>800</v>
      </c>
      <c r="D135" s="488"/>
      <c r="E135" s="488">
        <v>0</v>
      </c>
      <c r="F135" s="488">
        <v>8373.0400000000009</v>
      </c>
      <c r="G135" s="488"/>
      <c r="H135" s="487"/>
    </row>
    <row r="136" spans="2:8">
      <c r="B136" s="490" t="s">
        <v>2772</v>
      </c>
      <c r="C136" s="489" t="s">
        <v>750</v>
      </c>
      <c r="D136" s="488"/>
      <c r="E136" s="488">
        <v>0</v>
      </c>
      <c r="F136" s="488">
        <v>1037</v>
      </c>
      <c r="G136" s="488"/>
      <c r="H136" s="487"/>
    </row>
    <row r="137" spans="2:8">
      <c r="B137" s="490" t="s">
        <v>2771</v>
      </c>
      <c r="C137" s="489" t="s">
        <v>788</v>
      </c>
      <c r="D137" s="488"/>
      <c r="E137" s="488">
        <v>0</v>
      </c>
      <c r="F137" s="488">
        <v>15764.4</v>
      </c>
      <c r="G137" s="488"/>
      <c r="H137" s="487"/>
    </row>
    <row r="138" spans="2:8" ht="25.5">
      <c r="B138" s="490" t="s">
        <v>2770</v>
      </c>
      <c r="C138" s="489" t="s">
        <v>917</v>
      </c>
      <c r="D138" s="488"/>
      <c r="E138" s="488">
        <v>0</v>
      </c>
      <c r="F138" s="488">
        <v>54713.24</v>
      </c>
      <c r="G138" s="488"/>
      <c r="H138" s="487"/>
    </row>
    <row r="139" spans="2:8">
      <c r="B139" s="490" t="s">
        <v>2769</v>
      </c>
      <c r="C139" s="489" t="s">
        <v>718</v>
      </c>
      <c r="D139" s="488"/>
      <c r="E139" s="488">
        <v>0</v>
      </c>
      <c r="F139" s="488">
        <v>3729.72</v>
      </c>
      <c r="G139" s="488"/>
      <c r="H139" s="487"/>
    </row>
    <row r="140" spans="2:8">
      <c r="B140" s="490" t="s">
        <v>2768</v>
      </c>
      <c r="C140" s="489" t="s">
        <v>748</v>
      </c>
      <c r="D140" s="488"/>
      <c r="E140" s="488">
        <v>0</v>
      </c>
      <c r="F140" s="488">
        <v>1434</v>
      </c>
      <c r="G140" s="488"/>
      <c r="H140" s="487"/>
    </row>
    <row r="141" spans="2:8" ht="25.5">
      <c r="B141" s="490" t="s">
        <v>2767</v>
      </c>
      <c r="C141" s="489" t="s">
        <v>915</v>
      </c>
      <c r="D141" s="488"/>
      <c r="E141" s="488">
        <v>0</v>
      </c>
      <c r="F141" s="488">
        <v>51613.24</v>
      </c>
      <c r="G141" s="488"/>
      <c r="H141" s="487"/>
    </row>
    <row r="142" spans="2:8" ht="25.5">
      <c r="B142" s="490" t="s">
        <v>2766</v>
      </c>
      <c r="C142" s="489" t="s">
        <v>2765</v>
      </c>
      <c r="D142" s="488"/>
      <c r="E142" s="488">
        <v>185400.22</v>
      </c>
      <c r="F142" s="488">
        <v>0</v>
      </c>
      <c r="G142" s="488"/>
      <c r="H142" s="487"/>
    </row>
    <row r="143" spans="2:8" ht="25.5">
      <c r="B143" s="490" t="s">
        <v>2764</v>
      </c>
      <c r="C143" s="489" t="s">
        <v>913</v>
      </c>
      <c r="D143" s="488"/>
      <c r="E143" s="488">
        <v>0</v>
      </c>
      <c r="F143" s="488">
        <v>51613.24</v>
      </c>
      <c r="G143" s="488"/>
      <c r="H143" s="487"/>
    </row>
    <row r="144" spans="2:8" ht="25.5">
      <c r="B144" s="490" t="s">
        <v>2763</v>
      </c>
      <c r="C144" s="489" t="s">
        <v>2762</v>
      </c>
      <c r="D144" s="488"/>
      <c r="E144" s="488">
        <v>130100.15</v>
      </c>
      <c r="F144" s="488">
        <v>0</v>
      </c>
      <c r="G144" s="488"/>
      <c r="H144" s="487"/>
    </row>
    <row r="145" spans="2:8" ht="25.5">
      <c r="B145" s="490" t="s">
        <v>2761</v>
      </c>
      <c r="C145" s="489" t="s">
        <v>911</v>
      </c>
      <c r="D145" s="488"/>
      <c r="E145" s="488">
        <v>0</v>
      </c>
      <c r="F145" s="488">
        <v>51613.24</v>
      </c>
      <c r="G145" s="488"/>
      <c r="H145" s="487"/>
    </row>
    <row r="146" spans="2:8" ht="25.5">
      <c r="B146" s="490" t="s">
        <v>2760</v>
      </c>
      <c r="C146" s="489" t="s">
        <v>726</v>
      </c>
      <c r="D146" s="488"/>
      <c r="E146" s="488">
        <v>0</v>
      </c>
      <c r="F146" s="488">
        <v>34800</v>
      </c>
      <c r="G146" s="488"/>
      <c r="H146" s="487"/>
    </row>
    <row r="147" spans="2:8" ht="25.5">
      <c r="B147" s="490" t="s">
        <v>2759</v>
      </c>
      <c r="C147" s="489" t="s">
        <v>2758</v>
      </c>
      <c r="D147" s="488"/>
      <c r="E147" s="488">
        <v>437200.1</v>
      </c>
      <c r="F147" s="488">
        <v>0</v>
      </c>
      <c r="G147" s="488"/>
      <c r="H147" s="487"/>
    </row>
    <row r="148" spans="2:8" ht="25.5">
      <c r="B148" s="490" t="s">
        <v>2757</v>
      </c>
      <c r="C148" s="489" t="s">
        <v>909</v>
      </c>
      <c r="D148" s="488"/>
      <c r="E148" s="488">
        <v>0</v>
      </c>
      <c r="F148" s="488">
        <v>51613.24</v>
      </c>
      <c r="G148" s="488"/>
      <c r="H148" s="487"/>
    </row>
    <row r="149" spans="2:8" ht="25.5">
      <c r="B149" s="490" t="s">
        <v>2756</v>
      </c>
      <c r="C149" s="489" t="s">
        <v>907</v>
      </c>
      <c r="D149" s="488"/>
      <c r="E149" s="488">
        <v>0</v>
      </c>
      <c r="F149" s="488">
        <v>51613.24</v>
      </c>
      <c r="G149" s="488"/>
      <c r="H149" s="487"/>
    </row>
    <row r="150" spans="2:8" ht="25.5">
      <c r="B150" s="490" t="s">
        <v>2755</v>
      </c>
      <c r="C150" s="489" t="s">
        <v>2754</v>
      </c>
      <c r="D150" s="488"/>
      <c r="E150" s="488">
        <v>170000.11</v>
      </c>
      <c r="F150" s="488">
        <v>0</v>
      </c>
      <c r="G150" s="488"/>
      <c r="H150" s="487"/>
    </row>
    <row r="151" spans="2:8" ht="25.5">
      <c r="B151" s="490" t="s">
        <v>2753</v>
      </c>
      <c r="C151" s="489" t="s">
        <v>905</v>
      </c>
      <c r="D151" s="488"/>
      <c r="E151" s="488">
        <v>0</v>
      </c>
      <c r="F151" s="488">
        <v>51613.24</v>
      </c>
      <c r="G151" s="488"/>
      <c r="H151" s="487"/>
    </row>
    <row r="152" spans="2:8" ht="25.5">
      <c r="B152" s="490" t="s">
        <v>2752</v>
      </c>
      <c r="C152" s="489" t="s">
        <v>2751</v>
      </c>
      <c r="D152" s="488"/>
      <c r="E152" s="488">
        <v>132001.06</v>
      </c>
      <c r="F152" s="488">
        <v>0</v>
      </c>
      <c r="G152" s="488"/>
      <c r="H152" s="487"/>
    </row>
    <row r="153" spans="2:8">
      <c r="B153" s="490" t="s">
        <v>2750</v>
      </c>
      <c r="C153" s="489" t="s">
        <v>903</v>
      </c>
      <c r="D153" s="488"/>
      <c r="E153" s="488">
        <v>0</v>
      </c>
      <c r="F153" s="488">
        <v>45124.22</v>
      </c>
      <c r="G153" s="488"/>
      <c r="H153" s="487"/>
    </row>
    <row r="154" spans="2:8" ht="25.5">
      <c r="B154" s="490" t="s">
        <v>2749</v>
      </c>
      <c r="C154" s="489" t="s">
        <v>2748</v>
      </c>
      <c r="D154" s="488"/>
      <c r="E154" s="488">
        <v>214500.07</v>
      </c>
      <c r="F154" s="488">
        <v>0</v>
      </c>
      <c r="G154" s="488"/>
      <c r="H154" s="487"/>
    </row>
    <row r="155" spans="2:8" ht="25.5">
      <c r="B155" s="490" t="s">
        <v>2747</v>
      </c>
      <c r="C155" s="489" t="s">
        <v>2746</v>
      </c>
      <c r="D155" s="488"/>
      <c r="E155" s="488">
        <v>169000.19</v>
      </c>
      <c r="F155" s="488">
        <v>0</v>
      </c>
      <c r="G155" s="488"/>
      <c r="H155" s="487"/>
    </row>
    <row r="156" spans="2:8">
      <c r="B156" s="490" t="s">
        <v>2745</v>
      </c>
      <c r="C156" s="489" t="s">
        <v>901</v>
      </c>
      <c r="D156" s="488"/>
      <c r="E156" s="488">
        <v>0</v>
      </c>
      <c r="F156" s="488">
        <v>51613.24</v>
      </c>
      <c r="G156" s="488"/>
      <c r="H156" s="487"/>
    </row>
    <row r="157" spans="2:8" ht="25.5">
      <c r="B157" s="490" t="s">
        <v>2744</v>
      </c>
      <c r="C157" s="489" t="s">
        <v>2743</v>
      </c>
      <c r="D157" s="488"/>
      <c r="E157" s="488">
        <v>126950.21</v>
      </c>
      <c r="F157" s="488">
        <v>0</v>
      </c>
      <c r="G157" s="488"/>
      <c r="H157" s="487"/>
    </row>
    <row r="158" spans="2:8" ht="25.5">
      <c r="B158" s="490" t="s">
        <v>2742</v>
      </c>
      <c r="C158" s="489" t="s">
        <v>899</v>
      </c>
      <c r="D158" s="488"/>
      <c r="E158" s="488">
        <v>0</v>
      </c>
      <c r="F158" s="488">
        <v>51613.24</v>
      </c>
      <c r="G158" s="488"/>
      <c r="H158" s="487"/>
    </row>
    <row r="159" spans="2:8" ht="25.5">
      <c r="B159" s="490" t="s">
        <v>2741</v>
      </c>
      <c r="C159" s="489" t="s">
        <v>2740</v>
      </c>
      <c r="D159" s="488"/>
      <c r="E159" s="488">
        <v>170600.15</v>
      </c>
      <c r="F159" s="488">
        <v>0</v>
      </c>
      <c r="G159" s="488"/>
      <c r="H159" s="487"/>
    </row>
    <row r="160" spans="2:8" ht="25.5">
      <c r="B160" s="490" t="s">
        <v>2739</v>
      </c>
      <c r="C160" s="489" t="s">
        <v>2738</v>
      </c>
      <c r="D160" s="488"/>
      <c r="E160" s="488">
        <v>589873.25</v>
      </c>
      <c r="F160" s="488">
        <v>0</v>
      </c>
      <c r="G160" s="488"/>
      <c r="H160" s="487"/>
    </row>
    <row r="161" spans="2:8">
      <c r="B161" s="490">
        <v>1120</v>
      </c>
      <c r="C161" s="489" t="s">
        <v>2737</v>
      </c>
      <c r="D161" s="488">
        <v>294.31</v>
      </c>
      <c r="E161" s="488">
        <v>0</v>
      </c>
      <c r="F161" s="488">
        <v>291</v>
      </c>
      <c r="G161" s="488">
        <v>3.31</v>
      </c>
      <c r="H161" s="487"/>
    </row>
    <row r="162" spans="2:8">
      <c r="B162" s="490">
        <v>1121</v>
      </c>
      <c r="C162" s="489" t="s">
        <v>2736</v>
      </c>
      <c r="D162" s="488">
        <v>-57.4</v>
      </c>
      <c r="E162" s="488">
        <v>0</v>
      </c>
      <c r="F162" s="488">
        <v>0</v>
      </c>
      <c r="G162" s="488">
        <v>-57.4</v>
      </c>
      <c r="H162" s="487"/>
    </row>
    <row r="163" spans="2:8">
      <c r="B163" s="490" t="s">
        <v>2735</v>
      </c>
      <c r="C163" s="489" t="s">
        <v>2734</v>
      </c>
      <c r="D163" s="488">
        <v>-57.4</v>
      </c>
      <c r="E163" s="488">
        <v>0</v>
      </c>
      <c r="F163" s="488">
        <v>0</v>
      </c>
      <c r="G163" s="488">
        <v>-57.4</v>
      </c>
      <c r="H163" s="487"/>
    </row>
    <row r="164" spans="2:8">
      <c r="B164" s="490" t="s">
        <v>2733</v>
      </c>
      <c r="C164" s="489" t="s">
        <v>2732</v>
      </c>
      <c r="D164" s="488">
        <v>-57.4</v>
      </c>
      <c r="E164" s="488">
        <v>0</v>
      </c>
      <c r="F164" s="488">
        <v>0</v>
      </c>
      <c r="G164" s="488">
        <v>-57.4</v>
      </c>
      <c r="H164" s="487"/>
    </row>
    <row r="165" spans="2:8">
      <c r="B165" s="490">
        <v>1123</v>
      </c>
      <c r="C165" s="489" t="s">
        <v>2731</v>
      </c>
      <c r="D165" s="488">
        <v>351.71</v>
      </c>
      <c r="E165" s="488">
        <v>0</v>
      </c>
      <c r="F165" s="488">
        <v>291</v>
      </c>
      <c r="G165" s="488">
        <v>60.71</v>
      </c>
      <c r="H165" s="487"/>
    </row>
    <row r="166" spans="2:8">
      <c r="B166" s="490" t="s">
        <v>2730</v>
      </c>
      <c r="C166" s="489" t="s">
        <v>2729</v>
      </c>
      <c r="D166" s="488">
        <v>351.71</v>
      </c>
      <c r="E166" s="488">
        <v>0</v>
      </c>
      <c r="F166" s="488">
        <v>291</v>
      </c>
      <c r="G166" s="488">
        <v>60.71</v>
      </c>
      <c r="H166" s="487"/>
    </row>
    <row r="167" spans="2:8">
      <c r="B167" s="490" t="s">
        <v>2728</v>
      </c>
      <c r="C167" s="489" t="s">
        <v>2727</v>
      </c>
      <c r="D167" s="488">
        <v>351.71</v>
      </c>
      <c r="E167" s="488">
        <v>0</v>
      </c>
      <c r="F167" s="488">
        <v>291</v>
      </c>
      <c r="G167" s="488">
        <v>60.71</v>
      </c>
      <c r="H167" s="487"/>
    </row>
    <row r="168" spans="2:8">
      <c r="B168" s="490" t="s">
        <v>2726</v>
      </c>
      <c r="C168" s="489" t="s">
        <v>2559</v>
      </c>
      <c r="D168" s="488"/>
      <c r="E168" s="488">
        <v>0</v>
      </c>
      <c r="F168" s="488">
        <v>291</v>
      </c>
      <c r="G168" s="488"/>
      <c r="H168" s="487"/>
    </row>
    <row r="169" spans="2:8">
      <c r="B169" s="490">
        <v>1200</v>
      </c>
      <c r="C169" s="489" t="s">
        <v>2725</v>
      </c>
      <c r="D169" s="488">
        <v>9365.44</v>
      </c>
      <c r="E169" s="488">
        <v>0</v>
      </c>
      <c r="F169" s="488">
        <v>89.88</v>
      </c>
      <c r="G169" s="488">
        <v>9275.56</v>
      </c>
      <c r="H169" s="487"/>
    </row>
    <row r="170" spans="2:8">
      <c r="B170" s="490">
        <v>1240</v>
      </c>
      <c r="C170" s="489" t="s">
        <v>165</v>
      </c>
      <c r="D170" s="488">
        <v>14159</v>
      </c>
      <c r="E170" s="488">
        <v>0</v>
      </c>
      <c r="F170" s="488">
        <v>0</v>
      </c>
      <c r="G170" s="488">
        <v>14159</v>
      </c>
      <c r="H170" s="487"/>
    </row>
    <row r="171" spans="2:8">
      <c r="B171" s="490">
        <v>1241</v>
      </c>
      <c r="C171" s="489" t="s">
        <v>161</v>
      </c>
      <c r="D171" s="488">
        <v>14159</v>
      </c>
      <c r="E171" s="488">
        <v>0</v>
      </c>
      <c r="F171" s="488">
        <v>0</v>
      </c>
      <c r="G171" s="488">
        <v>14159</v>
      </c>
      <c r="H171" s="487"/>
    </row>
    <row r="172" spans="2:8">
      <c r="B172" s="490" t="s">
        <v>2724</v>
      </c>
      <c r="C172" s="489" t="s">
        <v>2723</v>
      </c>
      <c r="D172" s="488">
        <v>11160</v>
      </c>
      <c r="E172" s="488">
        <v>0</v>
      </c>
      <c r="F172" s="488">
        <v>0</v>
      </c>
      <c r="G172" s="488">
        <v>11160</v>
      </c>
      <c r="H172" s="487"/>
    </row>
    <row r="173" spans="2:8">
      <c r="B173" s="490" t="s">
        <v>2722</v>
      </c>
      <c r="C173" s="489" t="s">
        <v>2721</v>
      </c>
      <c r="D173" s="488">
        <v>11160</v>
      </c>
      <c r="E173" s="488">
        <v>0</v>
      </c>
      <c r="F173" s="488">
        <v>0</v>
      </c>
      <c r="G173" s="488">
        <v>11160</v>
      </c>
      <c r="H173" s="487"/>
    </row>
    <row r="174" spans="2:8">
      <c r="B174" s="490" t="s">
        <v>2720</v>
      </c>
      <c r="C174" s="489" t="s">
        <v>2719</v>
      </c>
      <c r="D174" s="488">
        <v>2999</v>
      </c>
      <c r="E174" s="488">
        <v>0</v>
      </c>
      <c r="F174" s="488">
        <v>0</v>
      </c>
      <c r="G174" s="488">
        <v>2999</v>
      </c>
      <c r="H174" s="487"/>
    </row>
    <row r="175" spans="2:8">
      <c r="B175" s="490" t="s">
        <v>2718</v>
      </c>
      <c r="C175" s="489" t="s">
        <v>2717</v>
      </c>
      <c r="D175" s="488">
        <v>2999</v>
      </c>
      <c r="E175" s="488">
        <v>0</v>
      </c>
      <c r="F175" s="488">
        <v>0</v>
      </c>
      <c r="G175" s="488">
        <v>2999</v>
      </c>
      <c r="H175" s="487"/>
    </row>
    <row r="176" spans="2:8">
      <c r="B176" s="490">
        <v>1260</v>
      </c>
      <c r="C176" s="489" t="s">
        <v>2716</v>
      </c>
      <c r="D176" s="488">
        <v>4793.5600000000004</v>
      </c>
      <c r="E176" s="488">
        <v>0</v>
      </c>
      <c r="F176" s="488">
        <v>89.88</v>
      </c>
      <c r="G176" s="488">
        <v>4883.4399999999996</v>
      </c>
      <c r="H176" s="487"/>
    </row>
    <row r="177" spans="2:8">
      <c r="B177" s="490">
        <v>1263</v>
      </c>
      <c r="C177" s="489" t="s">
        <v>95</v>
      </c>
      <c r="D177" s="488">
        <v>4793.5600000000004</v>
      </c>
      <c r="E177" s="488">
        <v>0</v>
      </c>
      <c r="F177" s="488">
        <v>89.88</v>
      </c>
      <c r="G177" s="488">
        <v>4883.4399999999996</v>
      </c>
      <c r="H177" s="487"/>
    </row>
    <row r="178" spans="2:8">
      <c r="B178" s="490" t="s">
        <v>2715</v>
      </c>
      <c r="C178" s="489" t="s">
        <v>2714</v>
      </c>
      <c r="D178" s="488">
        <v>4456.51</v>
      </c>
      <c r="E178" s="488">
        <v>0</v>
      </c>
      <c r="F178" s="488">
        <v>0</v>
      </c>
      <c r="G178" s="488">
        <v>4456.51</v>
      </c>
      <c r="H178" s="487"/>
    </row>
    <row r="179" spans="2:8">
      <c r="B179" s="490" t="s">
        <v>2713</v>
      </c>
      <c r="C179" s="489" t="s">
        <v>2712</v>
      </c>
      <c r="D179" s="488">
        <v>337.05</v>
      </c>
      <c r="E179" s="488">
        <v>0</v>
      </c>
      <c r="F179" s="488">
        <v>89.88</v>
      </c>
      <c r="G179" s="488">
        <v>426.93</v>
      </c>
      <c r="H179" s="487"/>
    </row>
    <row r="180" spans="2:8">
      <c r="B180" s="490" t="s">
        <v>2711</v>
      </c>
      <c r="C180" s="489" t="s">
        <v>673</v>
      </c>
      <c r="D180" s="488"/>
      <c r="E180" s="488">
        <v>0</v>
      </c>
      <c r="F180" s="488">
        <v>7.49</v>
      </c>
      <c r="G180" s="488"/>
      <c r="H180" s="487"/>
    </row>
    <row r="181" spans="2:8">
      <c r="B181" s="490" t="s">
        <v>2710</v>
      </c>
      <c r="C181" s="489" t="s">
        <v>675</v>
      </c>
      <c r="D181" s="488"/>
      <c r="E181" s="488">
        <v>0</v>
      </c>
      <c r="F181" s="488">
        <v>7.49</v>
      </c>
      <c r="G181" s="488"/>
      <c r="H181" s="487"/>
    </row>
    <row r="182" spans="2:8">
      <c r="B182" s="490" t="s">
        <v>2709</v>
      </c>
      <c r="C182" s="489" t="s">
        <v>675</v>
      </c>
      <c r="D182" s="488"/>
      <c r="E182" s="488">
        <v>0</v>
      </c>
      <c r="F182" s="488">
        <v>7.49</v>
      </c>
      <c r="G182" s="488"/>
      <c r="H182" s="487"/>
    </row>
    <row r="183" spans="2:8">
      <c r="B183" s="490" t="s">
        <v>2708</v>
      </c>
      <c r="C183" s="489" t="s">
        <v>670</v>
      </c>
      <c r="D183" s="488"/>
      <c r="E183" s="488">
        <v>0</v>
      </c>
      <c r="F183" s="488">
        <v>7.49</v>
      </c>
      <c r="G183" s="488"/>
      <c r="H183" s="487"/>
    </row>
    <row r="184" spans="2:8">
      <c r="B184" s="490" t="s">
        <v>2707</v>
      </c>
      <c r="C184" s="489" t="s">
        <v>670</v>
      </c>
      <c r="D184" s="488"/>
      <c r="E184" s="488">
        <v>0</v>
      </c>
      <c r="F184" s="488">
        <v>7.49</v>
      </c>
      <c r="G184" s="488"/>
      <c r="H184" s="487"/>
    </row>
    <row r="185" spans="2:8">
      <c r="B185" s="490" t="s">
        <v>2706</v>
      </c>
      <c r="C185" s="489" t="s">
        <v>670</v>
      </c>
      <c r="D185" s="488"/>
      <c r="E185" s="488">
        <v>0</v>
      </c>
      <c r="F185" s="488">
        <v>7.49</v>
      </c>
      <c r="G185" s="488"/>
      <c r="H185" s="487"/>
    </row>
    <row r="186" spans="2:8">
      <c r="B186" s="490" t="s">
        <v>2705</v>
      </c>
      <c r="C186" s="489" t="s">
        <v>670</v>
      </c>
      <c r="D186" s="488"/>
      <c r="E186" s="488">
        <v>0</v>
      </c>
      <c r="F186" s="488">
        <v>7.49</v>
      </c>
      <c r="G186" s="488"/>
      <c r="H186" s="487"/>
    </row>
    <row r="187" spans="2:8">
      <c r="B187" s="490" t="s">
        <v>2704</v>
      </c>
      <c r="C187" s="489" t="s">
        <v>675</v>
      </c>
      <c r="D187" s="488"/>
      <c r="E187" s="488">
        <v>0</v>
      </c>
      <c r="F187" s="488">
        <v>7.49</v>
      </c>
      <c r="G187" s="488"/>
      <c r="H187" s="487"/>
    </row>
    <row r="188" spans="2:8">
      <c r="B188" s="490" t="s">
        <v>2703</v>
      </c>
      <c r="C188" s="489" t="s">
        <v>675</v>
      </c>
      <c r="D188" s="488"/>
      <c r="E188" s="488">
        <v>0</v>
      </c>
      <c r="F188" s="488">
        <v>7.49</v>
      </c>
      <c r="G188" s="488"/>
      <c r="H188" s="487"/>
    </row>
    <row r="189" spans="2:8">
      <c r="B189" s="490" t="s">
        <v>2702</v>
      </c>
      <c r="C189" s="489" t="s">
        <v>673</v>
      </c>
      <c r="D189" s="488"/>
      <c r="E189" s="488">
        <v>0</v>
      </c>
      <c r="F189" s="488">
        <v>7.49</v>
      </c>
      <c r="G189" s="488"/>
      <c r="H189" s="487"/>
    </row>
    <row r="190" spans="2:8">
      <c r="B190" s="490" t="s">
        <v>2701</v>
      </c>
      <c r="C190" s="489" t="s">
        <v>670</v>
      </c>
      <c r="D190" s="488"/>
      <c r="E190" s="488">
        <v>0</v>
      </c>
      <c r="F190" s="488">
        <v>7.49</v>
      </c>
      <c r="G190" s="488"/>
      <c r="H190" s="487"/>
    </row>
    <row r="191" spans="2:8">
      <c r="B191" s="490" t="s">
        <v>2700</v>
      </c>
      <c r="C191" s="489" t="s">
        <v>670</v>
      </c>
      <c r="D191" s="488"/>
      <c r="E191" s="488">
        <v>0</v>
      </c>
      <c r="F191" s="488">
        <v>7.49</v>
      </c>
      <c r="G191" s="488"/>
      <c r="H191" s="487"/>
    </row>
    <row r="192" spans="2:8">
      <c r="B192" s="490">
        <v>2000</v>
      </c>
      <c r="C192" s="489" t="s">
        <v>401</v>
      </c>
      <c r="D192" s="488">
        <v>-135297.54</v>
      </c>
      <c r="E192" s="488">
        <v>387832.07</v>
      </c>
      <c r="F192" s="488">
        <v>478816.31</v>
      </c>
      <c r="G192" s="488">
        <v>-44313.3</v>
      </c>
      <c r="H192" s="487"/>
    </row>
    <row r="193" spans="2:8">
      <c r="B193" s="490">
        <v>2100</v>
      </c>
      <c r="C193" s="489" t="s">
        <v>2699</v>
      </c>
      <c r="D193" s="488">
        <v>-135297.54</v>
      </c>
      <c r="E193" s="488">
        <v>387832.07</v>
      </c>
      <c r="F193" s="488">
        <v>478816.31</v>
      </c>
      <c r="G193" s="488">
        <v>-44313.3</v>
      </c>
      <c r="H193" s="487"/>
    </row>
    <row r="194" spans="2:8">
      <c r="B194" s="490">
        <v>2110</v>
      </c>
      <c r="C194" s="489" t="s">
        <v>2698</v>
      </c>
      <c r="D194" s="488">
        <v>-135297.54</v>
      </c>
      <c r="E194" s="488">
        <v>387832.07</v>
      </c>
      <c r="F194" s="488">
        <v>478816.31</v>
      </c>
      <c r="G194" s="488">
        <v>-44313.3</v>
      </c>
      <c r="H194" s="487"/>
    </row>
    <row r="195" spans="2:8">
      <c r="B195" s="490">
        <v>2112</v>
      </c>
      <c r="C195" s="489" t="s">
        <v>2697</v>
      </c>
      <c r="D195" s="488">
        <v>-124559.67999999999</v>
      </c>
      <c r="E195" s="488">
        <v>-82039.679999999993</v>
      </c>
      <c r="F195" s="488">
        <v>42520</v>
      </c>
      <c r="G195" s="488">
        <v>0</v>
      </c>
      <c r="H195" s="487"/>
    </row>
    <row r="196" spans="2:8">
      <c r="B196" s="490" t="s">
        <v>2696</v>
      </c>
      <c r="C196" s="489" t="s">
        <v>2695</v>
      </c>
      <c r="D196" s="488">
        <v>-124559.67999999999</v>
      </c>
      <c r="E196" s="488">
        <v>-82039.679999999993</v>
      </c>
      <c r="F196" s="488">
        <v>42520</v>
      </c>
      <c r="G196" s="488">
        <v>0</v>
      </c>
      <c r="H196" s="487"/>
    </row>
    <row r="197" spans="2:8">
      <c r="B197" s="490" t="s">
        <v>2694</v>
      </c>
      <c r="C197" s="489" t="s">
        <v>547</v>
      </c>
      <c r="D197" s="488">
        <v>-25520</v>
      </c>
      <c r="E197" s="488">
        <v>0</v>
      </c>
      <c r="F197" s="488">
        <v>25520</v>
      </c>
      <c r="G197" s="488">
        <v>0</v>
      </c>
      <c r="H197" s="487"/>
    </row>
    <row r="198" spans="2:8" ht="102">
      <c r="B198" s="490" t="s">
        <v>2693</v>
      </c>
      <c r="C198" s="489" t="s">
        <v>2515</v>
      </c>
      <c r="D198" s="488"/>
      <c r="E198" s="488">
        <v>-25520</v>
      </c>
      <c r="F198" s="488">
        <v>0</v>
      </c>
      <c r="G198" s="488"/>
      <c r="H198" s="487"/>
    </row>
    <row r="199" spans="2:8" ht="102">
      <c r="B199" s="490" t="s">
        <v>2692</v>
      </c>
      <c r="C199" s="489" t="s">
        <v>2515</v>
      </c>
      <c r="D199" s="488"/>
      <c r="E199" s="488">
        <v>0</v>
      </c>
      <c r="F199" s="488">
        <v>25520</v>
      </c>
      <c r="G199" s="488"/>
      <c r="H199" s="487"/>
    </row>
    <row r="200" spans="2:8" ht="102">
      <c r="B200" s="490" t="s">
        <v>2691</v>
      </c>
      <c r="C200" s="489" t="s">
        <v>2515</v>
      </c>
      <c r="D200" s="488"/>
      <c r="E200" s="488">
        <v>25520</v>
      </c>
      <c r="F200" s="488">
        <v>0</v>
      </c>
      <c r="G200" s="488"/>
      <c r="H200" s="487"/>
    </row>
    <row r="201" spans="2:8">
      <c r="B201" s="490" t="s">
        <v>2690</v>
      </c>
      <c r="C201" s="489" t="s">
        <v>545</v>
      </c>
      <c r="D201" s="488">
        <v>-67441.08</v>
      </c>
      <c r="E201" s="488">
        <v>-67441.08</v>
      </c>
      <c r="F201" s="488">
        <v>0</v>
      </c>
      <c r="G201" s="488">
        <v>0</v>
      </c>
      <c r="H201" s="487"/>
    </row>
    <row r="202" spans="2:8" ht="102">
      <c r="B202" s="490" t="s">
        <v>2689</v>
      </c>
      <c r="C202" s="489" t="s">
        <v>2515</v>
      </c>
      <c r="D202" s="488"/>
      <c r="E202" s="488">
        <v>-67441.08</v>
      </c>
      <c r="F202" s="488">
        <v>0</v>
      </c>
      <c r="G202" s="488"/>
      <c r="H202" s="487"/>
    </row>
    <row r="203" spans="2:8">
      <c r="B203" s="490" t="s">
        <v>2688</v>
      </c>
      <c r="C203" s="489" t="s">
        <v>543</v>
      </c>
      <c r="D203" s="488">
        <v>-14598.6</v>
      </c>
      <c r="E203" s="488">
        <v>-14598.6</v>
      </c>
      <c r="F203" s="488">
        <v>0</v>
      </c>
      <c r="G203" s="488">
        <v>0</v>
      </c>
      <c r="H203" s="487"/>
    </row>
    <row r="204" spans="2:8" ht="102">
      <c r="B204" s="490" t="s">
        <v>2687</v>
      </c>
      <c r="C204" s="489" t="s">
        <v>2515</v>
      </c>
      <c r="D204" s="488"/>
      <c r="E204" s="488">
        <v>-14598.6</v>
      </c>
      <c r="F204" s="488">
        <v>0</v>
      </c>
      <c r="G204" s="488"/>
      <c r="H204" s="487"/>
    </row>
    <row r="205" spans="2:8">
      <c r="B205" s="490" t="s">
        <v>2686</v>
      </c>
      <c r="C205" s="489" t="s">
        <v>541</v>
      </c>
      <c r="D205" s="488">
        <v>-17000</v>
      </c>
      <c r="E205" s="488">
        <v>0</v>
      </c>
      <c r="F205" s="488">
        <v>17000</v>
      </c>
      <c r="G205" s="488">
        <v>0</v>
      </c>
      <c r="H205" s="487"/>
    </row>
    <row r="206" spans="2:8" ht="102">
      <c r="B206" s="490" t="s">
        <v>2685</v>
      </c>
      <c r="C206" s="489" t="s">
        <v>2515</v>
      </c>
      <c r="D206" s="488"/>
      <c r="E206" s="488">
        <v>-17000</v>
      </c>
      <c r="F206" s="488">
        <v>0</v>
      </c>
      <c r="G206" s="488"/>
      <c r="H206" s="487"/>
    </row>
    <row r="207" spans="2:8" ht="102">
      <c r="B207" s="490" t="s">
        <v>2684</v>
      </c>
      <c r="C207" s="489" t="s">
        <v>2515</v>
      </c>
      <c r="D207" s="488"/>
      <c r="E207" s="488">
        <v>0</v>
      </c>
      <c r="F207" s="488">
        <v>17000</v>
      </c>
      <c r="G207" s="488"/>
      <c r="H207" s="487"/>
    </row>
    <row r="208" spans="2:8" ht="102">
      <c r="B208" s="490" t="s">
        <v>2683</v>
      </c>
      <c r="C208" s="489" t="s">
        <v>2515</v>
      </c>
      <c r="D208" s="488"/>
      <c r="E208" s="488">
        <v>17000</v>
      </c>
      <c r="F208" s="488">
        <v>0</v>
      </c>
      <c r="G208" s="488"/>
      <c r="H208" s="487"/>
    </row>
    <row r="209" spans="2:8">
      <c r="B209" s="490">
        <v>2117</v>
      </c>
      <c r="C209" s="489" t="s">
        <v>2682</v>
      </c>
      <c r="D209" s="488">
        <v>-10737.86</v>
      </c>
      <c r="E209" s="488">
        <v>469871.75</v>
      </c>
      <c r="F209" s="488">
        <v>436296.31</v>
      </c>
      <c r="G209" s="488">
        <v>-44313.3</v>
      </c>
      <c r="H209" s="487"/>
    </row>
    <row r="210" spans="2:8">
      <c r="B210" s="490" t="s">
        <v>2681</v>
      </c>
      <c r="C210" s="489" t="s">
        <v>2680</v>
      </c>
      <c r="D210" s="488">
        <v>-10737.86</v>
      </c>
      <c r="E210" s="488">
        <v>469871.75</v>
      </c>
      <c r="F210" s="488">
        <v>436296.31</v>
      </c>
      <c r="G210" s="488">
        <v>-44313.3</v>
      </c>
      <c r="H210" s="487"/>
    </row>
    <row r="211" spans="2:8">
      <c r="B211" s="490" t="s">
        <v>2679</v>
      </c>
      <c r="C211" s="489" t="s">
        <v>2678</v>
      </c>
      <c r="D211" s="488">
        <v>-10737.86</v>
      </c>
      <c r="E211" s="488">
        <v>469871.75</v>
      </c>
      <c r="F211" s="488">
        <v>436296.31</v>
      </c>
      <c r="G211" s="488">
        <v>-44313.3</v>
      </c>
      <c r="H211" s="487"/>
    </row>
    <row r="212" spans="2:8">
      <c r="B212" s="490" t="s">
        <v>2677</v>
      </c>
      <c r="C212" s="489" t="s">
        <v>2676</v>
      </c>
      <c r="D212" s="488">
        <v>-57478.85</v>
      </c>
      <c r="E212" s="488">
        <v>275176.75</v>
      </c>
      <c r="F212" s="488">
        <v>186960.56</v>
      </c>
      <c r="G212" s="488">
        <v>-145695.04000000001</v>
      </c>
      <c r="H212" s="487"/>
    </row>
    <row r="213" spans="2:8" ht="25.5">
      <c r="B213" s="490" t="s">
        <v>2675</v>
      </c>
      <c r="C213" s="489" t="s">
        <v>535</v>
      </c>
      <c r="D213" s="488">
        <v>-32802.449999999997</v>
      </c>
      <c r="E213" s="488">
        <v>143569.18</v>
      </c>
      <c r="F213" s="488">
        <v>94058.32</v>
      </c>
      <c r="G213" s="488">
        <v>-82313.31</v>
      </c>
      <c r="H213" s="487"/>
    </row>
    <row r="214" spans="2:8">
      <c r="B214" s="490" t="s">
        <v>2674</v>
      </c>
      <c r="C214" s="489" t="s">
        <v>852</v>
      </c>
      <c r="D214" s="488"/>
      <c r="E214" s="488">
        <v>12973.6</v>
      </c>
      <c r="F214" s="488">
        <v>0</v>
      </c>
      <c r="G214" s="488"/>
      <c r="H214" s="487"/>
    </row>
    <row r="215" spans="2:8">
      <c r="B215" s="490" t="s">
        <v>2673</v>
      </c>
      <c r="C215" s="489" t="s">
        <v>852</v>
      </c>
      <c r="D215" s="488"/>
      <c r="E215" s="488">
        <v>12973.6</v>
      </c>
      <c r="F215" s="488">
        <v>0</v>
      </c>
      <c r="G215" s="488"/>
      <c r="H215" s="487"/>
    </row>
    <row r="216" spans="2:8">
      <c r="B216" s="490" t="s">
        <v>2672</v>
      </c>
      <c r="C216" s="489" t="s">
        <v>857</v>
      </c>
      <c r="D216" s="488"/>
      <c r="E216" s="488">
        <v>65550.31</v>
      </c>
      <c r="F216" s="488">
        <v>0</v>
      </c>
      <c r="G216" s="488"/>
      <c r="H216" s="487"/>
    </row>
    <row r="217" spans="2:8">
      <c r="B217" s="490" t="s">
        <v>2671</v>
      </c>
      <c r="C217" s="489" t="s">
        <v>852</v>
      </c>
      <c r="D217" s="488"/>
      <c r="E217" s="488">
        <v>12973.6</v>
      </c>
      <c r="F217" s="488">
        <v>0</v>
      </c>
      <c r="G217" s="488"/>
      <c r="H217" s="487"/>
    </row>
    <row r="218" spans="2:8" ht="25.5">
      <c r="B218" s="490" t="s">
        <v>2670</v>
      </c>
      <c r="C218" s="489" t="s">
        <v>951</v>
      </c>
      <c r="D218" s="488"/>
      <c r="E218" s="488">
        <v>0</v>
      </c>
      <c r="F218" s="488">
        <v>4710.6499999999996</v>
      </c>
      <c r="G218" s="488"/>
      <c r="H218" s="487"/>
    </row>
    <row r="219" spans="2:8" ht="25.5">
      <c r="B219" s="490" t="s">
        <v>2669</v>
      </c>
      <c r="C219" s="489" t="s">
        <v>949</v>
      </c>
      <c r="D219" s="488"/>
      <c r="E219" s="488">
        <v>0</v>
      </c>
      <c r="F219" s="488">
        <v>3956.95</v>
      </c>
      <c r="G219" s="488"/>
      <c r="H219" s="487"/>
    </row>
    <row r="220" spans="2:8" ht="25.5">
      <c r="B220" s="490" t="s">
        <v>2668</v>
      </c>
      <c r="C220" s="489" t="s">
        <v>947</v>
      </c>
      <c r="D220" s="488"/>
      <c r="E220" s="488">
        <v>0</v>
      </c>
      <c r="F220" s="488">
        <v>3956.95</v>
      </c>
      <c r="G220" s="488"/>
      <c r="H220" s="487"/>
    </row>
    <row r="221" spans="2:8">
      <c r="B221" s="490" t="s">
        <v>2667</v>
      </c>
      <c r="C221" s="489" t="s">
        <v>945</v>
      </c>
      <c r="D221" s="488"/>
      <c r="E221" s="488">
        <v>0</v>
      </c>
      <c r="F221" s="488">
        <v>3078.29</v>
      </c>
      <c r="G221" s="488"/>
      <c r="H221" s="487"/>
    </row>
    <row r="222" spans="2:8">
      <c r="B222" s="490" t="s">
        <v>2666</v>
      </c>
      <c r="C222" s="489" t="s">
        <v>943</v>
      </c>
      <c r="D222" s="488"/>
      <c r="E222" s="488">
        <v>0</v>
      </c>
      <c r="F222" s="488">
        <v>3768.54</v>
      </c>
      <c r="G222" s="488"/>
      <c r="H222" s="487"/>
    </row>
    <row r="223" spans="2:8" ht="25.5">
      <c r="B223" s="490" t="s">
        <v>2665</v>
      </c>
      <c r="C223" s="489" t="s">
        <v>941</v>
      </c>
      <c r="D223" s="488"/>
      <c r="E223" s="488">
        <v>0</v>
      </c>
      <c r="F223" s="488">
        <v>3956.95</v>
      </c>
      <c r="G223" s="488"/>
      <c r="H223" s="487"/>
    </row>
    <row r="224" spans="2:8" ht="25.5">
      <c r="B224" s="490" t="s">
        <v>2664</v>
      </c>
      <c r="C224" s="489" t="s">
        <v>939</v>
      </c>
      <c r="D224" s="488"/>
      <c r="E224" s="488">
        <v>0</v>
      </c>
      <c r="F224" s="488">
        <v>3956.95</v>
      </c>
      <c r="G224" s="488"/>
      <c r="H224" s="487"/>
    </row>
    <row r="225" spans="2:8" ht="25.5">
      <c r="B225" s="490" t="s">
        <v>2663</v>
      </c>
      <c r="C225" s="489" t="s">
        <v>937</v>
      </c>
      <c r="D225" s="488"/>
      <c r="E225" s="488">
        <v>0</v>
      </c>
      <c r="F225" s="488">
        <v>3956.95</v>
      </c>
      <c r="G225" s="488"/>
      <c r="H225" s="487"/>
    </row>
    <row r="226" spans="2:8" ht="25.5">
      <c r="B226" s="490" t="s">
        <v>2662</v>
      </c>
      <c r="C226" s="489" t="s">
        <v>935</v>
      </c>
      <c r="D226" s="488"/>
      <c r="E226" s="488">
        <v>0</v>
      </c>
      <c r="F226" s="488">
        <v>3956.95</v>
      </c>
      <c r="G226" s="488"/>
      <c r="H226" s="487"/>
    </row>
    <row r="227" spans="2:8" ht="25.5">
      <c r="B227" s="490" t="s">
        <v>2661</v>
      </c>
      <c r="C227" s="489" t="s">
        <v>933</v>
      </c>
      <c r="D227" s="488"/>
      <c r="E227" s="488">
        <v>0</v>
      </c>
      <c r="F227" s="488">
        <v>3956.95</v>
      </c>
      <c r="G227" s="488"/>
      <c r="H227" s="487"/>
    </row>
    <row r="228" spans="2:8">
      <c r="B228" s="490" t="s">
        <v>2660</v>
      </c>
      <c r="C228" s="489" t="s">
        <v>931</v>
      </c>
      <c r="D228" s="488"/>
      <c r="E228" s="488">
        <v>0</v>
      </c>
      <c r="F228" s="488">
        <v>3956.95</v>
      </c>
      <c r="G228" s="488"/>
      <c r="H228" s="487"/>
    </row>
    <row r="229" spans="2:8" ht="25.5">
      <c r="B229" s="490" t="s">
        <v>2659</v>
      </c>
      <c r="C229" s="489" t="s">
        <v>929</v>
      </c>
      <c r="D229" s="488"/>
      <c r="E229" s="488">
        <v>0</v>
      </c>
      <c r="F229" s="488">
        <v>4192.93</v>
      </c>
      <c r="G229" s="488"/>
      <c r="H229" s="487"/>
    </row>
    <row r="230" spans="2:8">
      <c r="B230" s="490" t="s">
        <v>2658</v>
      </c>
      <c r="C230" s="489" t="s">
        <v>854</v>
      </c>
      <c r="D230" s="488"/>
      <c r="E230" s="488">
        <v>20907.46</v>
      </c>
      <c r="F230" s="488">
        <v>0</v>
      </c>
      <c r="G230" s="488"/>
      <c r="H230" s="487"/>
    </row>
    <row r="231" spans="2:8" ht="25.5">
      <c r="B231" s="490" t="s">
        <v>2657</v>
      </c>
      <c r="C231" s="489" t="s">
        <v>921</v>
      </c>
      <c r="D231" s="488"/>
      <c r="E231" s="488">
        <v>0</v>
      </c>
      <c r="F231" s="488">
        <v>3768.54</v>
      </c>
      <c r="G231" s="488"/>
      <c r="H231" s="487"/>
    </row>
    <row r="232" spans="2:8">
      <c r="B232" s="490" t="s">
        <v>2656</v>
      </c>
      <c r="C232" s="489" t="s">
        <v>852</v>
      </c>
      <c r="D232" s="488"/>
      <c r="E232" s="488">
        <v>18190.61</v>
      </c>
      <c r="F232" s="488">
        <v>0</v>
      </c>
      <c r="G232" s="488"/>
      <c r="H232" s="487"/>
    </row>
    <row r="233" spans="2:8" ht="25.5">
      <c r="B233" s="490" t="s">
        <v>2655</v>
      </c>
      <c r="C233" s="489" t="s">
        <v>919</v>
      </c>
      <c r="D233" s="488"/>
      <c r="E233" s="488">
        <v>0</v>
      </c>
      <c r="F233" s="488">
        <v>3956.95</v>
      </c>
      <c r="G233" s="488"/>
      <c r="H233" s="487"/>
    </row>
    <row r="234" spans="2:8" ht="25.5">
      <c r="B234" s="490" t="s">
        <v>2654</v>
      </c>
      <c r="C234" s="489" t="s">
        <v>917</v>
      </c>
      <c r="D234" s="488"/>
      <c r="E234" s="488">
        <v>0</v>
      </c>
      <c r="F234" s="488">
        <v>4192.93</v>
      </c>
      <c r="G234" s="488"/>
      <c r="H234" s="487"/>
    </row>
    <row r="235" spans="2:8" ht="25.5">
      <c r="B235" s="490" t="s">
        <v>2653</v>
      </c>
      <c r="C235" s="489" t="s">
        <v>915</v>
      </c>
      <c r="D235" s="488"/>
      <c r="E235" s="488">
        <v>0</v>
      </c>
      <c r="F235" s="488">
        <v>3956.95</v>
      </c>
      <c r="G235" s="488"/>
      <c r="H235" s="487"/>
    </row>
    <row r="236" spans="2:8" ht="25.5">
      <c r="B236" s="490" t="s">
        <v>2652</v>
      </c>
      <c r="C236" s="489" t="s">
        <v>913</v>
      </c>
      <c r="D236" s="488"/>
      <c r="E236" s="488">
        <v>0</v>
      </c>
      <c r="F236" s="488">
        <v>3956.95</v>
      </c>
      <c r="G236" s="488"/>
      <c r="H236" s="487"/>
    </row>
    <row r="237" spans="2:8" ht="25.5">
      <c r="B237" s="490" t="s">
        <v>2651</v>
      </c>
      <c r="C237" s="489" t="s">
        <v>911</v>
      </c>
      <c r="D237" s="488"/>
      <c r="E237" s="488">
        <v>0</v>
      </c>
      <c r="F237" s="488">
        <v>3956.95</v>
      </c>
      <c r="G237" s="488"/>
      <c r="H237" s="487"/>
    </row>
    <row r="238" spans="2:8" ht="25.5">
      <c r="B238" s="490" t="s">
        <v>2650</v>
      </c>
      <c r="C238" s="489" t="s">
        <v>909</v>
      </c>
      <c r="D238" s="488"/>
      <c r="E238" s="488">
        <v>0</v>
      </c>
      <c r="F238" s="488">
        <v>3956.95</v>
      </c>
      <c r="G238" s="488"/>
      <c r="H238" s="487"/>
    </row>
    <row r="239" spans="2:8" ht="25.5">
      <c r="B239" s="490" t="s">
        <v>2649</v>
      </c>
      <c r="C239" s="489" t="s">
        <v>907</v>
      </c>
      <c r="D239" s="488"/>
      <c r="E239" s="488">
        <v>0</v>
      </c>
      <c r="F239" s="488">
        <v>3956.95</v>
      </c>
      <c r="G239" s="488"/>
      <c r="H239" s="487"/>
    </row>
    <row r="240" spans="2:8" ht="25.5">
      <c r="B240" s="490" t="s">
        <v>2648</v>
      </c>
      <c r="C240" s="489" t="s">
        <v>905</v>
      </c>
      <c r="D240" s="488"/>
      <c r="E240" s="488">
        <v>0</v>
      </c>
      <c r="F240" s="488">
        <v>3956.95</v>
      </c>
      <c r="G240" s="488"/>
      <c r="H240" s="487"/>
    </row>
    <row r="241" spans="2:8">
      <c r="B241" s="490" t="s">
        <v>2647</v>
      </c>
      <c r="C241" s="489" t="s">
        <v>903</v>
      </c>
      <c r="D241" s="488"/>
      <c r="E241" s="488">
        <v>0</v>
      </c>
      <c r="F241" s="488">
        <v>3078.29</v>
      </c>
      <c r="G241" s="488"/>
      <c r="H241" s="487"/>
    </row>
    <row r="242" spans="2:8">
      <c r="B242" s="490" t="s">
        <v>2646</v>
      </c>
      <c r="C242" s="489" t="s">
        <v>901</v>
      </c>
      <c r="D242" s="488"/>
      <c r="E242" s="488">
        <v>0</v>
      </c>
      <c r="F242" s="488">
        <v>3956.95</v>
      </c>
      <c r="G242" s="488"/>
      <c r="H242" s="487"/>
    </row>
    <row r="243" spans="2:8" ht="25.5">
      <c r="B243" s="490" t="s">
        <v>2645</v>
      </c>
      <c r="C243" s="489" t="s">
        <v>899</v>
      </c>
      <c r="D243" s="488"/>
      <c r="E243" s="488">
        <v>0</v>
      </c>
      <c r="F243" s="488">
        <v>3956.95</v>
      </c>
      <c r="G243" s="488"/>
      <c r="H243" s="487"/>
    </row>
    <row r="244" spans="2:8" ht="25.5">
      <c r="B244" s="490" t="s">
        <v>2644</v>
      </c>
      <c r="C244" s="489" t="s">
        <v>533</v>
      </c>
      <c r="D244" s="488">
        <v>-22475.17</v>
      </c>
      <c r="E244" s="488">
        <v>107056.82</v>
      </c>
      <c r="F244" s="488">
        <v>71314.710000000006</v>
      </c>
      <c r="G244" s="488">
        <v>-58217.279999999999</v>
      </c>
      <c r="H244" s="487"/>
    </row>
    <row r="245" spans="2:8">
      <c r="B245" s="490" t="s">
        <v>2643</v>
      </c>
      <c r="C245" s="489" t="s">
        <v>852</v>
      </c>
      <c r="D245" s="488"/>
      <c r="E245" s="488">
        <v>9626.42</v>
      </c>
      <c r="F245" s="488">
        <v>0</v>
      </c>
      <c r="G245" s="488"/>
      <c r="H245" s="487"/>
    </row>
    <row r="246" spans="2:8">
      <c r="B246" s="490" t="s">
        <v>2642</v>
      </c>
      <c r="C246" s="489" t="s">
        <v>852</v>
      </c>
      <c r="D246" s="488"/>
      <c r="E246" s="488">
        <v>9626.42</v>
      </c>
      <c r="F246" s="488">
        <v>0</v>
      </c>
      <c r="G246" s="488"/>
      <c r="H246" s="487"/>
    </row>
    <row r="247" spans="2:8">
      <c r="B247" s="490" t="s">
        <v>2641</v>
      </c>
      <c r="C247" s="489" t="s">
        <v>857</v>
      </c>
      <c r="D247" s="488"/>
      <c r="E247" s="488">
        <v>48638.239999999998</v>
      </c>
      <c r="F247" s="488">
        <v>0</v>
      </c>
      <c r="G247" s="488"/>
      <c r="H247" s="487"/>
    </row>
    <row r="248" spans="2:8">
      <c r="B248" s="490" t="s">
        <v>2640</v>
      </c>
      <c r="C248" s="489" t="s">
        <v>852</v>
      </c>
      <c r="D248" s="488"/>
      <c r="E248" s="488">
        <v>9626.42</v>
      </c>
      <c r="F248" s="488">
        <v>0</v>
      </c>
      <c r="G248" s="488"/>
      <c r="H248" s="487"/>
    </row>
    <row r="249" spans="2:8" ht="25.5">
      <c r="B249" s="490" t="s">
        <v>2639</v>
      </c>
      <c r="C249" s="489" t="s">
        <v>951</v>
      </c>
      <c r="D249" s="488"/>
      <c r="E249" s="488">
        <v>0</v>
      </c>
      <c r="F249" s="488">
        <v>3571.62</v>
      </c>
      <c r="G249" s="488"/>
      <c r="H249" s="487"/>
    </row>
    <row r="250" spans="2:8" ht="25.5">
      <c r="B250" s="490" t="s">
        <v>2638</v>
      </c>
      <c r="C250" s="489" t="s">
        <v>949</v>
      </c>
      <c r="D250" s="488"/>
      <c r="E250" s="488">
        <v>0</v>
      </c>
      <c r="F250" s="488">
        <v>3000.15</v>
      </c>
      <c r="G250" s="488"/>
      <c r="H250" s="487"/>
    </row>
    <row r="251" spans="2:8" ht="25.5">
      <c r="B251" s="490" t="s">
        <v>2637</v>
      </c>
      <c r="C251" s="489" t="s">
        <v>947</v>
      </c>
      <c r="D251" s="488"/>
      <c r="E251" s="488">
        <v>0</v>
      </c>
      <c r="F251" s="488">
        <v>3000.15</v>
      </c>
      <c r="G251" s="488"/>
      <c r="H251" s="487"/>
    </row>
    <row r="252" spans="2:8">
      <c r="B252" s="490" t="s">
        <v>2636</v>
      </c>
      <c r="C252" s="489" t="s">
        <v>945</v>
      </c>
      <c r="D252" s="488"/>
      <c r="E252" s="488">
        <v>0</v>
      </c>
      <c r="F252" s="488">
        <v>2333.9299999999998</v>
      </c>
      <c r="G252" s="488"/>
      <c r="H252" s="487"/>
    </row>
    <row r="253" spans="2:8">
      <c r="B253" s="490" t="s">
        <v>2635</v>
      </c>
      <c r="C253" s="489" t="s">
        <v>943</v>
      </c>
      <c r="D253" s="488"/>
      <c r="E253" s="488">
        <v>0</v>
      </c>
      <c r="F253" s="488">
        <v>2857.27</v>
      </c>
      <c r="G253" s="488"/>
      <c r="H253" s="487"/>
    </row>
    <row r="254" spans="2:8" ht="25.5">
      <c r="B254" s="490" t="s">
        <v>2634</v>
      </c>
      <c r="C254" s="489" t="s">
        <v>941</v>
      </c>
      <c r="D254" s="488"/>
      <c r="E254" s="488">
        <v>0</v>
      </c>
      <c r="F254" s="488">
        <v>3000.15</v>
      </c>
      <c r="G254" s="488"/>
      <c r="H254" s="487"/>
    </row>
    <row r="255" spans="2:8" ht="25.5">
      <c r="B255" s="490" t="s">
        <v>2633</v>
      </c>
      <c r="C255" s="489" t="s">
        <v>939</v>
      </c>
      <c r="D255" s="488"/>
      <c r="E255" s="488">
        <v>0</v>
      </c>
      <c r="F255" s="488">
        <v>3000.15</v>
      </c>
      <c r="G255" s="488"/>
      <c r="H255" s="487"/>
    </row>
    <row r="256" spans="2:8" ht="25.5">
      <c r="B256" s="490" t="s">
        <v>2632</v>
      </c>
      <c r="C256" s="489" t="s">
        <v>937</v>
      </c>
      <c r="D256" s="488"/>
      <c r="E256" s="488">
        <v>0</v>
      </c>
      <c r="F256" s="488">
        <v>3000.15</v>
      </c>
      <c r="G256" s="488"/>
      <c r="H256" s="487"/>
    </row>
    <row r="257" spans="2:8" ht="25.5">
      <c r="B257" s="490" t="s">
        <v>2631</v>
      </c>
      <c r="C257" s="489" t="s">
        <v>935</v>
      </c>
      <c r="D257" s="488"/>
      <c r="E257" s="488">
        <v>0</v>
      </c>
      <c r="F257" s="488">
        <v>3000.15</v>
      </c>
      <c r="G257" s="488"/>
      <c r="H257" s="487"/>
    </row>
    <row r="258" spans="2:8" ht="25.5">
      <c r="B258" s="490" t="s">
        <v>2630</v>
      </c>
      <c r="C258" s="489" t="s">
        <v>933</v>
      </c>
      <c r="D258" s="488"/>
      <c r="E258" s="488">
        <v>0</v>
      </c>
      <c r="F258" s="488">
        <v>3000.15</v>
      </c>
      <c r="G258" s="488"/>
      <c r="H258" s="487"/>
    </row>
    <row r="259" spans="2:8">
      <c r="B259" s="490" t="s">
        <v>2629</v>
      </c>
      <c r="C259" s="489" t="s">
        <v>931</v>
      </c>
      <c r="D259" s="488"/>
      <c r="E259" s="488">
        <v>0</v>
      </c>
      <c r="F259" s="488">
        <v>3000.15</v>
      </c>
      <c r="G259" s="488"/>
      <c r="H259" s="487"/>
    </row>
    <row r="260" spans="2:8" ht="25.5">
      <c r="B260" s="490" t="s">
        <v>2628</v>
      </c>
      <c r="C260" s="489" t="s">
        <v>929</v>
      </c>
      <c r="D260" s="488"/>
      <c r="E260" s="488">
        <v>0</v>
      </c>
      <c r="F260" s="488">
        <v>3179.07</v>
      </c>
      <c r="G260" s="488"/>
      <c r="H260" s="487"/>
    </row>
    <row r="261" spans="2:8">
      <c r="B261" s="490" t="s">
        <v>2627</v>
      </c>
      <c r="C261" s="489" t="s">
        <v>854</v>
      </c>
      <c r="D261" s="488"/>
      <c r="E261" s="488">
        <v>19912.900000000001</v>
      </c>
      <c r="F261" s="488">
        <v>0</v>
      </c>
      <c r="G261" s="488"/>
      <c r="H261" s="487"/>
    </row>
    <row r="262" spans="2:8" ht="25.5">
      <c r="B262" s="490" t="s">
        <v>2626</v>
      </c>
      <c r="C262" s="489" t="s">
        <v>921</v>
      </c>
      <c r="D262" s="488"/>
      <c r="E262" s="488">
        <v>0</v>
      </c>
      <c r="F262" s="488">
        <v>2857.27</v>
      </c>
      <c r="G262" s="488"/>
      <c r="H262" s="487"/>
    </row>
    <row r="263" spans="2:8">
      <c r="B263" s="490" t="s">
        <v>2625</v>
      </c>
      <c r="C263" s="489" t="s">
        <v>852</v>
      </c>
      <c r="D263" s="488"/>
      <c r="E263" s="488">
        <v>9626.42</v>
      </c>
      <c r="F263" s="488">
        <v>0</v>
      </c>
      <c r="G263" s="488"/>
      <c r="H263" s="487"/>
    </row>
    <row r="264" spans="2:8" ht="25.5">
      <c r="B264" s="490" t="s">
        <v>2624</v>
      </c>
      <c r="C264" s="489" t="s">
        <v>919</v>
      </c>
      <c r="D264" s="488"/>
      <c r="E264" s="488">
        <v>0</v>
      </c>
      <c r="F264" s="488">
        <v>3000.15</v>
      </c>
      <c r="G264" s="488"/>
      <c r="H264" s="487"/>
    </row>
    <row r="265" spans="2:8" ht="25.5">
      <c r="B265" s="490" t="s">
        <v>2623</v>
      </c>
      <c r="C265" s="489" t="s">
        <v>917</v>
      </c>
      <c r="D265" s="488"/>
      <c r="E265" s="488">
        <v>0</v>
      </c>
      <c r="F265" s="488">
        <v>3179.07</v>
      </c>
      <c r="G265" s="488"/>
      <c r="H265" s="487"/>
    </row>
    <row r="266" spans="2:8" ht="25.5">
      <c r="B266" s="490" t="s">
        <v>2622</v>
      </c>
      <c r="C266" s="489" t="s">
        <v>915</v>
      </c>
      <c r="D266" s="488"/>
      <c r="E266" s="488">
        <v>0</v>
      </c>
      <c r="F266" s="488">
        <v>3000.15</v>
      </c>
      <c r="G266" s="488"/>
      <c r="H266" s="487"/>
    </row>
    <row r="267" spans="2:8" ht="25.5">
      <c r="B267" s="490" t="s">
        <v>2621</v>
      </c>
      <c r="C267" s="489" t="s">
        <v>913</v>
      </c>
      <c r="D267" s="488"/>
      <c r="E267" s="488">
        <v>0</v>
      </c>
      <c r="F267" s="488">
        <v>3000.15</v>
      </c>
      <c r="G267" s="488"/>
      <c r="H267" s="487"/>
    </row>
    <row r="268" spans="2:8" ht="25.5">
      <c r="B268" s="490" t="s">
        <v>2620</v>
      </c>
      <c r="C268" s="489" t="s">
        <v>911</v>
      </c>
      <c r="D268" s="488"/>
      <c r="E268" s="488">
        <v>0</v>
      </c>
      <c r="F268" s="488">
        <v>3000.15</v>
      </c>
      <c r="G268" s="488"/>
      <c r="H268" s="487"/>
    </row>
    <row r="269" spans="2:8" ht="25.5">
      <c r="B269" s="490" t="s">
        <v>2619</v>
      </c>
      <c r="C269" s="489" t="s">
        <v>909</v>
      </c>
      <c r="D269" s="488"/>
      <c r="E269" s="488">
        <v>0</v>
      </c>
      <c r="F269" s="488">
        <v>3000.15</v>
      </c>
      <c r="G269" s="488"/>
      <c r="H269" s="487"/>
    </row>
    <row r="270" spans="2:8" ht="25.5">
      <c r="B270" s="490" t="s">
        <v>2618</v>
      </c>
      <c r="C270" s="489" t="s">
        <v>907</v>
      </c>
      <c r="D270" s="488"/>
      <c r="E270" s="488">
        <v>0</v>
      </c>
      <c r="F270" s="488">
        <v>3000.15</v>
      </c>
      <c r="G270" s="488"/>
      <c r="H270" s="487"/>
    </row>
    <row r="271" spans="2:8" ht="25.5">
      <c r="B271" s="490" t="s">
        <v>2617</v>
      </c>
      <c r="C271" s="489" t="s">
        <v>905</v>
      </c>
      <c r="D271" s="488"/>
      <c r="E271" s="488">
        <v>0</v>
      </c>
      <c r="F271" s="488">
        <v>3000.15</v>
      </c>
      <c r="G271" s="488"/>
      <c r="H271" s="487"/>
    </row>
    <row r="272" spans="2:8">
      <c r="B272" s="490" t="s">
        <v>2616</v>
      </c>
      <c r="C272" s="489" t="s">
        <v>903</v>
      </c>
      <c r="D272" s="488"/>
      <c r="E272" s="488">
        <v>0</v>
      </c>
      <c r="F272" s="488">
        <v>2333.9299999999998</v>
      </c>
      <c r="G272" s="488"/>
      <c r="H272" s="487"/>
    </row>
    <row r="273" spans="2:8">
      <c r="B273" s="490" t="s">
        <v>2615</v>
      </c>
      <c r="C273" s="489" t="s">
        <v>901</v>
      </c>
      <c r="D273" s="488"/>
      <c r="E273" s="488">
        <v>0</v>
      </c>
      <c r="F273" s="488">
        <v>3000.15</v>
      </c>
      <c r="G273" s="488"/>
      <c r="H273" s="487"/>
    </row>
    <row r="274" spans="2:8" ht="25.5">
      <c r="B274" s="490" t="s">
        <v>2614</v>
      </c>
      <c r="C274" s="489" t="s">
        <v>899</v>
      </c>
      <c r="D274" s="488"/>
      <c r="E274" s="488">
        <v>0</v>
      </c>
      <c r="F274" s="488">
        <v>3000.15</v>
      </c>
      <c r="G274" s="488"/>
      <c r="H274" s="487"/>
    </row>
    <row r="275" spans="2:8">
      <c r="B275" s="490" t="s">
        <v>2613</v>
      </c>
      <c r="C275" s="489" t="s">
        <v>531</v>
      </c>
      <c r="D275" s="488">
        <v>-2201.23</v>
      </c>
      <c r="E275" s="488">
        <v>24550.75</v>
      </c>
      <c r="F275" s="488">
        <v>21587.53</v>
      </c>
      <c r="G275" s="488">
        <v>-5164.45</v>
      </c>
      <c r="H275" s="487"/>
    </row>
    <row r="276" spans="2:8">
      <c r="B276" s="490" t="s">
        <v>2612</v>
      </c>
      <c r="C276" s="489" t="s">
        <v>852</v>
      </c>
      <c r="D276" s="488"/>
      <c r="E276" s="488">
        <v>2283.56</v>
      </c>
      <c r="F276" s="488">
        <v>0</v>
      </c>
      <c r="G276" s="488"/>
      <c r="H276" s="487"/>
    </row>
    <row r="277" spans="2:8">
      <c r="B277" s="490" t="s">
        <v>2611</v>
      </c>
      <c r="C277" s="489" t="s">
        <v>852</v>
      </c>
      <c r="D277" s="488"/>
      <c r="E277" s="488">
        <v>2283.56</v>
      </c>
      <c r="F277" s="488">
        <v>0</v>
      </c>
      <c r="G277" s="488"/>
      <c r="H277" s="487"/>
    </row>
    <row r="278" spans="2:8">
      <c r="B278" s="490" t="s">
        <v>2610</v>
      </c>
      <c r="C278" s="489" t="s">
        <v>857</v>
      </c>
      <c r="D278" s="488"/>
      <c r="E278" s="488">
        <v>11413</v>
      </c>
      <c r="F278" s="488">
        <v>0</v>
      </c>
      <c r="G278" s="488"/>
      <c r="H278" s="487"/>
    </row>
    <row r="279" spans="2:8">
      <c r="B279" s="490" t="s">
        <v>2609</v>
      </c>
      <c r="C279" s="489" t="s">
        <v>852</v>
      </c>
      <c r="D279" s="488"/>
      <c r="E279" s="488">
        <v>2283.56</v>
      </c>
      <c r="F279" s="488">
        <v>0</v>
      </c>
      <c r="G279" s="488"/>
      <c r="H279" s="487"/>
    </row>
    <row r="280" spans="2:8" ht="25.5">
      <c r="B280" s="490" t="s">
        <v>2608</v>
      </c>
      <c r="C280" s="489" t="s">
        <v>951</v>
      </c>
      <c r="D280" s="488"/>
      <c r="E280" s="488">
        <v>0</v>
      </c>
      <c r="F280" s="488">
        <v>1081.1400000000001</v>
      </c>
      <c r="G280" s="488"/>
      <c r="H280" s="487"/>
    </row>
    <row r="281" spans="2:8" ht="25.5">
      <c r="B281" s="490" t="s">
        <v>2607</v>
      </c>
      <c r="C281" s="489" t="s">
        <v>949</v>
      </c>
      <c r="D281" s="488"/>
      <c r="E281" s="488">
        <v>0</v>
      </c>
      <c r="F281" s="488">
        <v>908.17</v>
      </c>
      <c r="G281" s="488"/>
      <c r="H281" s="487"/>
    </row>
    <row r="282" spans="2:8" ht="25.5">
      <c r="B282" s="490" t="s">
        <v>2606</v>
      </c>
      <c r="C282" s="489" t="s">
        <v>947</v>
      </c>
      <c r="D282" s="488"/>
      <c r="E282" s="488">
        <v>0</v>
      </c>
      <c r="F282" s="488">
        <v>908.17</v>
      </c>
      <c r="G282" s="488"/>
      <c r="H282" s="487"/>
    </row>
    <row r="283" spans="2:8">
      <c r="B283" s="490" t="s">
        <v>2605</v>
      </c>
      <c r="C283" s="489" t="s">
        <v>945</v>
      </c>
      <c r="D283" s="488"/>
      <c r="E283" s="488">
        <v>0</v>
      </c>
      <c r="F283" s="488">
        <v>706.5</v>
      </c>
      <c r="G283" s="488"/>
      <c r="H283" s="487"/>
    </row>
    <row r="284" spans="2:8">
      <c r="B284" s="490" t="s">
        <v>2604</v>
      </c>
      <c r="C284" s="489" t="s">
        <v>943</v>
      </c>
      <c r="D284" s="488"/>
      <c r="E284" s="488">
        <v>0</v>
      </c>
      <c r="F284" s="488">
        <v>864.92</v>
      </c>
      <c r="G284" s="488"/>
      <c r="H284" s="487"/>
    </row>
    <row r="285" spans="2:8" ht="25.5">
      <c r="B285" s="490" t="s">
        <v>2603</v>
      </c>
      <c r="C285" s="489" t="s">
        <v>941</v>
      </c>
      <c r="D285" s="488"/>
      <c r="E285" s="488">
        <v>0</v>
      </c>
      <c r="F285" s="488">
        <v>908.17</v>
      </c>
      <c r="G285" s="488"/>
      <c r="H285" s="487"/>
    </row>
    <row r="286" spans="2:8" ht="25.5">
      <c r="B286" s="490" t="s">
        <v>2602</v>
      </c>
      <c r="C286" s="489" t="s">
        <v>939</v>
      </c>
      <c r="D286" s="488"/>
      <c r="E286" s="488">
        <v>0</v>
      </c>
      <c r="F286" s="488">
        <v>908.17</v>
      </c>
      <c r="G286" s="488"/>
      <c r="H286" s="487"/>
    </row>
    <row r="287" spans="2:8" ht="25.5">
      <c r="B287" s="490" t="s">
        <v>2601</v>
      </c>
      <c r="C287" s="489" t="s">
        <v>937</v>
      </c>
      <c r="D287" s="488"/>
      <c r="E287" s="488">
        <v>0</v>
      </c>
      <c r="F287" s="488">
        <v>908.17</v>
      </c>
      <c r="G287" s="488"/>
      <c r="H287" s="487"/>
    </row>
    <row r="288" spans="2:8" ht="25.5">
      <c r="B288" s="490" t="s">
        <v>2600</v>
      </c>
      <c r="C288" s="489" t="s">
        <v>935</v>
      </c>
      <c r="D288" s="488"/>
      <c r="E288" s="488">
        <v>0</v>
      </c>
      <c r="F288" s="488">
        <v>908.17</v>
      </c>
      <c r="G288" s="488"/>
      <c r="H288" s="487"/>
    </row>
    <row r="289" spans="2:8" ht="25.5">
      <c r="B289" s="490" t="s">
        <v>2599</v>
      </c>
      <c r="C289" s="489" t="s">
        <v>933</v>
      </c>
      <c r="D289" s="488"/>
      <c r="E289" s="488">
        <v>0</v>
      </c>
      <c r="F289" s="488">
        <v>908.17</v>
      </c>
      <c r="G289" s="488"/>
      <c r="H289" s="487"/>
    </row>
    <row r="290" spans="2:8">
      <c r="B290" s="490" t="s">
        <v>2598</v>
      </c>
      <c r="C290" s="489" t="s">
        <v>931</v>
      </c>
      <c r="D290" s="488"/>
      <c r="E290" s="488">
        <v>0</v>
      </c>
      <c r="F290" s="488">
        <v>908.17</v>
      </c>
      <c r="G290" s="488"/>
      <c r="H290" s="487"/>
    </row>
    <row r="291" spans="2:8" ht="25.5">
      <c r="B291" s="490" t="s">
        <v>2597</v>
      </c>
      <c r="C291" s="489" t="s">
        <v>929</v>
      </c>
      <c r="D291" s="488"/>
      <c r="E291" s="488">
        <v>0</v>
      </c>
      <c r="F291" s="488">
        <v>962.33</v>
      </c>
      <c r="G291" s="488"/>
      <c r="H291" s="487"/>
    </row>
    <row r="292" spans="2:8">
      <c r="B292" s="490" t="s">
        <v>2596</v>
      </c>
      <c r="C292" s="489" t="s">
        <v>854</v>
      </c>
      <c r="D292" s="488"/>
      <c r="E292" s="488">
        <v>2861.73</v>
      </c>
      <c r="F292" s="488">
        <v>0</v>
      </c>
      <c r="G292" s="488"/>
      <c r="H292" s="487"/>
    </row>
    <row r="293" spans="2:8" ht="25.5">
      <c r="B293" s="490" t="s">
        <v>2595</v>
      </c>
      <c r="C293" s="489" t="s">
        <v>921</v>
      </c>
      <c r="D293" s="488"/>
      <c r="E293" s="488">
        <v>0</v>
      </c>
      <c r="F293" s="488">
        <v>864.92</v>
      </c>
      <c r="G293" s="488"/>
      <c r="H293" s="487"/>
    </row>
    <row r="294" spans="2:8">
      <c r="B294" s="490" t="s">
        <v>2594</v>
      </c>
      <c r="C294" s="489" t="s">
        <v>852</v>
      </c>
      <c r="D294" s="488"/>
      <c r="E294" s="488">
        <v>3425.34</v>
      </c>
      <c r="F294" s="488">
        <v>0</v>
      </c>
      <c r="G294" s="488"/>
      <c r="H294" s="487"/>
    </row>
    <row r="295" spans="2:8" ht="25.5">
      <c r="B295" s="490" t="s">
        <v>2593</v>
      </c>
      <c r="C295" s="489" t="s">
        <v>919</v>
      </c>
      <c r="D295" s="488"/>
      <c r="E295" s="488">
        <v>0</v>
      </c>
      <c r="F295" s="488">
        <v>908.17</v>
      </c>
      <c r="G295" s="488"/>
      <c r="H295" s="487"/>
    </row>
    <row r="296" spans="2:8" ht="25.5">
      <c r="B296" s="490" t="s">
        <v>2592</v>
      </c>
      <c r="C296" s="489" t="s">
        <v>917</v>
      </c>
      <c r="D296" s="488"/>
      <c r="E296" s="488">
        <v>0</v>
      </c>
      <c r="F296" s="488">
        <v>962.33</v>
      </c>
      <c r="G296" s="488"/>
      <c r="H296" s="487"/>
    </row>
    <row r="297" spans="2:8" ht="25.5">
      <c r="B297" s="490" t="s">
        <v>2591</v>
      </c>
      <c r="C297" s="489" t="s">
        <v>915</v>
      </c>
      <c r="D297" s="488"/>
      <c r="E297" s="488">
        <v>0</v>
      </c>
      <c r="F297" s="488">
        <v>908.17</v>
      </c>
      <c r="G297" s="488"/>
      <c r="H297" s="487"/>
    </row>
    <row r="298" spans="2:8" ht="25.5">
      <c r="B298" s="490" t="s">
        <v>2590</v>
      </c>
      <c r="C298" s="489" t="s">
        <v>913</v>
      </c>
      <c r="D298" s="488"/>
      <c r="E298" s="488">
        <v>0</v>
      </c>
      <c r="F298" s="488">
        <v>908.17</v>
      </c>
      <c r="G298" s="488"/>
      <c r="H298" s="487"/>
    </row>
    <row r="299" spans="2:8" ht="25.5">
      <c r="B299" s="490" t="s">
        <v>2589</v>
      </c>
      <c r="C299" s="489" t="s">
        <v>911</v>
      </c>
      <c r="D299" s="488"/>
      <c r="E299" s="488">
        <v>0</v>
      </c>
      <c r="F299" s="488">
        <v>908.17</v>
      </c>
      <c r="G299" s="488"/>
      <c r="H299" s="487"/>
    </row>
    <row r="300" spans="2:8" ht="25.5">
      <c r="B300" s="490" t="s">
        <v>2588</v>
      </c>
      <c r="C300" s="489" t="s">
        <v>909</v>
      </c>
      <c r="D300" s="488"/>
      <c r="E300" s="488">
        <v>0</v>
      </c>
      <c r="F300" s="488">
        <v>908.17</v>
      </c>
      <c r="G300" s="488"/>
      <c r="H300" s="487"/>
    </row>
    <row r="301" spans="2:8" ht="25.5">
      <c r="B301" s="490" t="s">
        <v>2587</v>
      </c>
      <c r="C301" s="489" t="s">
        <v>907</v>
      </c>
      <c r="D301" s="488"/>
      <c r="E301" s="488">
        <v>0</v>
      </c>
      <c r="F301" s="488">
        <v>908.17</v>
      </c>
      <c r="G301" s="488"/>
      <c r="H301" s="487"/>
    </row>
    <row r="302" spans="2:8" ht="25.5">
      <c r="B302" s="490" t="s">
        <v>2586</v>
      </c>
      <c r="C302" s="489" t="s">
        <v>905</v>
      </c>
      <c r="D302" s="488"/>
      <c r="E302" s="488">
        <v>0</v>
      </c>
      <c r="F302" s="488">
        <v>908.17</v>
      </c>
      <c r="G302" s="488"/>
      <c r="H302" s="487"/>
    </row>
    <row r="303" spans="2:8">
      <c r="B303" s="490" t="s">
        <v>2585</v>
      </c>
      <c r="C303" s="489" t="s">
        <v>903</v>
      </c>
      <c r="D303" s="488"/>
      <c r="E303" s="488">
        <v>0</v>
      </c>
      <c r="F303" s="488">
        <v>706.5</v>
      </c>
      <c r="G303" s="488"/>
      <c r="H303" s="487"/>
    </row>
    <row r="304" spans="2:8">
      <c r="B304" s="490" t="s">
        <v>2584</v>
      </c>
      <c r="C304" s="489" t="s">
        <v>901</v>
      </c>
      <c r="D304" s="488"/>
      <c r="E304" s="488">
        <v>0</v>
      </c>
      <c r="F304" s="488">
        <v>908.17</v>
      </c>
      <c r="G304" s="488"/>
      <c r="H304" s="487"/>
    </row>
    <row r="305" spans="2:8" ht="25.5">
      <c r="B305" s="490" t="s">
        <v>2583</v>
      </c>
      <c r="C305" s="489" t="s">
        <v>899</v>
      </c>
      <c r="D305" s="488"/>
      <c r="E305" s="488">
        <v>0</v>
      </c>
      <c r="F305" s="488">
        <v>908.17</v>
      </c>
      <c r="G305" s="488"/>
      <c r="H305" s="487"/>
    </row>
    <row r="306" spans="2:8">
      <c r="B306" s="490" t="s">
        <v>2582</v>
      </c>
      <c r="C306" s="489" t="s">
        <v>2581</v>
      </c>
      <c r="D306" s="488">
        <v>46740.99</v>
      </c>
      <c r="E306" s="488">
        <v>194695</v>
      </c>
      <c r="F306" s="488">
        <v>249335.75</v>
      </c>
      <c r="G306" s="488">
        <v>101381.74</v>
      </c>
      <c r="H306" s="487"/>
    </row>
    <row r="307" spans="2:8">
      <c r="B307" s="490" t="s">
        <v>2580</v>
      </c>
      <c r="C307" s="489" t="s">
        <v>527</v>
      </c>
      <c r="D307" s="488">
        <v>35066.910000000003</v>
      </c>
      <c r="E307" s="488">
        <v>203548</v>
      </c>
      <c r="F307" s="488">
        <v>249335.75</v>
      </c>
      <c r="G307" s="488">
        <v>80854.66</v>
      </c>
      <c r="H307" s="487"/>
    </row>
    <row r="308" spans="2:8" ht="102">
      <c r="B308" s="490" t="s">
        <v>2579</v>
      </c>
      <c r="C308" s="489" t="s">
        <v>2515</v>
      </c>
      <c r="D308" s="488"/>
      <c r="E308" s="488">
        <v>-20000</v>
      </c>
      <c r="F308" s="488">
        <v>0</v>
      </c>
      <c r="G308" s="488"/>
      <c r="H308" s="487"/>
    </row>
    <row r="309" spans="2:8" ht="102">
      <c r="B309" s="490" t="s">
        <v>2578</v>
      </c>
      <c r="C309" s="489" t="s">
        <v>2515</v>
      </c>
      <c r="D309" s="488"/>
      <c r="E309" s="488">
        <v>0</v>
      </c>
      <c r="F309" s="488">
        <v>20000</v>
      </c>
      <c r="G309" s="488"/>
      <c r="H309" s="487"/>
    </row>
    <row r="310" spans="2:8">
      <c r="B310" s="490" t="s">
        <v>2577</v>
      </c>
      <c r="C310" s="489" t="s">
        <v>2550</v>
      </c>
      <c r="D310" s="488"/>
      <c r="E310" s="488">
        <v>19484</v>
      </c>
      <c r="F310" s="488">
        <v>0</v>
      </c>
      <c r="G310" s="488"/>
      <c r="H310" s="487"/>
    </row>
    <row r="311" spans="2:8">
      <c r="B311" s="490" t="s">
        <v>2576</v>
      </c>
      <c r="C311" s="489" t="s">
        <v>2550</v>
      </c>
      <c r="D311" s="488"/>
      <c r="E311" s="488">
        <v>19484</v>
      </c>
      <c r="F311" s="488">
        <v>0</v>
      </c>
      <c r="G311" s="488"/>
      <c r="H311" s="487"/>
    </row>
    <row r="312" spans="2:8">
      <c r="B312" s="490" t="s">
        <v>2575</v>
      </c>
      <c r="C312" s="489" t="s">
        <v>2550</v>
      </c>
      <c r="D312" s="488"/>
      <c r="E312" s="488">
        <v>19484</v>
      </c>
      <c r="F312" s="488">
        <v>0</v>
      </c>
      <c r="G312" s="488"/>
      <c r="H312" s="487"/>
    </row>
    <row r="313" spans="2:8" ht="25.5">
      <c r="B313" s="490" t="s">
        <v>2574</v>
      </c>
      <c r="C313" s="489" t="s">
        <v>951</v>
      </c>
      <c r="D313" s="488"/>
      <c r="E313" s="488">
        <v>0</v>
      </c>
      <c r="F313" s="488">
        <v>9867.2099999999991</v>
      </c>
      <c r="G313" s="488"/>
      <c r="H313" s="487"/>
    </row>
    <row r="314" spans="2:8">
      <c r="B314" s="490" t="s">
        <v>2573</v>
      </c>
      <c r="C314" s="489" t="s">
        <v>2550</v>
      </c>
      <c r="D314" s="488"/>
      <c r="E314" s="488">
        <v>19484</v>
      </c>
      <c r="F314" s="488">
        <v>0</v>
      </c>
      <c r="G314" s="488"/>
      <c r="H314" s="487"/>
    </row>
    <row r="315" spans="2:8" ht="25.5">
      <c r="B315" s="490" t="s">
        <v>2572</v>
      </c>
      <c r="C315" s="489" t="s">
        <v>949</v>
      </c>
      <c r="D315" s="488"/>
      <c r="E315" s="488">
        <v>0</v>
      </c>
      <c r="F315" s="488">
        <v>9742.11</v>
      </c>
      <c r="G315" s="488"/>
      <c r="H315" s="487"/>
    </row>
    <row r="316" spans="2:8" ht="25.5">
      <c r="B316" s="490" t="s">
        <v>2571</v>
      </c>
      <c r="C316" s="489" t="s">
        <v>947</v>
      </c>
      <c r="D316" s="488"/>
      <c r="E316" s="488">
        <v>0</v>
      </c>
      <c r="F316" s="488">
        <v>9742.11</v>
      </c>
      <c r="G316" s="488"/>
      <c r="H316" s="487"/>
    </row>
    <row r="317" spans="2:8">
      <c r="B317" s="490" t="s">
        <v>2570</v>
      </c>
      <c r="C317" s="489" t="s">
        <v>945</v>
      </c>
      <c r="D317" s="488"/>
      <c r="E317" s="488">
        <v>0</v>
      </c>
      <c r="F317" s="488">
        <v>7610.79</v>
      </c>
      <c r="G317" s="488"/>
      <c r="H317" s="487"/>
    </row>
    <row r="318" spans="2:8">
      <c r="B318" s="490" t="s">
        <v>2569</v>
      </c>
      <c r="C318" s="489" t="s">
        <v>943</v>
      </c>
      <c r="D318" s="488"/>
      <c r="E318" s="488">
        <v>0</v>
      </c>
      <c r="F318" s="488">
        <v>9201.26</v>
      </c>
      <c r="G318" s="488"/>
      <c r="H318" s="487"/>
    </row>
    <row r="319" spans="2:8" ht="25.5">
      <c r="B319" s="490" t="s">
        <v>2568</v>
      </c>
      <c r="C319" s="489" t="s">
        <v>941</v>
      </c>
      <c r="D319" s="488"/>
      <c r="E319" s="488">
        <v>0</v>
      </c>
      <c r="F319" s="488">
        <v>9742.11</v>
      </c>
      <c r="G319" s="488"/>
      <c r="H319" s="487"/>
    </row>
    <row r="320" spans="2:8" ht="25.5">
      <c r="B320" s="490" t="s">
        <v>2567</v>
      </c>
      <c r="C320" s="489" t="s">
        <v>939</v>
      </c>
      <c r="D320" s="488"/>
      <c r="E320" s="488">
        <v>0</v>
      </c>
      <c r="F320" s="488">
        <v>9742.11</v>
      </c>
      <c r="G320" s="488"/>
      <c r="H320" s="487"/>
    </row>
    <row r="321" spans="2:8" ht="25.5">
      <c r="B321" s="490" t="s">
        <v>2566</v>
      </c>
      <c r="C321" s="489" t="s">
        <v>937</v>
      </c>
      <c r="D321" s="488"/>
      <c r="E321" s="488">
        <v>0</v>
      </c>
      <c r="F321" s="488">
        <v>9742.11</v>
      </c>
      <c r="G321" s="488"/>
      <c r="H321" s="487"/>
    </row>
    <row r="322" spans="2:8" ht="25.5">
      <c r="B322" s="490" t="s">
        <v>2565</v>
      </c>
      <c r="C322" s="489" t="s">
        <v>935</v>
      </c>
      <c r="D322" s="488"/>
      <c r="E322" s="488">
        <v>0</v>
      </c>
      <c r="F322" s="488">
        <v>9742.11</v>
      </c>
      <c r="G322" s="488"/>
      <c r="H322" s="487"/>
    </row>
    <row r="323" spans="2:8" ht="25.5">
      <c r="B323" s="490" t="s">
        <v>2564</v>
      </c>
      <c r="C323" s="489" t="s">
        <v>933</v>
      </c>
      <c r="D323" s="488"/>
      <c r="E323" s="488">
        <v>0</v>
      </c>
      <c r="F323" s="488">
        <v>9742.11</v>
      </c>
      <c r="G323" s="488"/>
      <c r="H323" s="487"/>
    </row>
    <row r="324" spans="2:8">
      <c r="B324" s="490" t="s">
        <v>2563</v>
      </c>
      <c r="C324" s="489" t="s">
        <v>931</v>
      </c>
      <c r="D324" s="488"/>
      <c r="E324" s="488">
        <v>0</v>
      </c>
      <c r="F324" s="488">
        <v>9742.11</v>
      </c>
      <c r="G324" s="488"/>
      <c r="H324" s="487"/>
    </row>
    <row r="325" spans="2:8" ht="25.5">
      <c r="B325" s="490" t="s">
        <v>2562</v>
      </c>
      <c r="C325" s="489" t="s">
        <v>929</v>
      </c>
      <c r="D325" s="488"/>
      <c r="E325" s="488">
        <v>0</v>
      </c>
      <c r="F325" s="488">
        <v>10041.61</v>
      </c>
      <c r="G325" s="488"/>
      <c r="H325" s="487"/>
    </row>
    <row r="326" spans="2:8">
      <c r="B326" s="490" t="s">
        <v>2561</v>
      </c>
      <c r="C326" s="489" t="s">
        <v>2550</v>
      </c>
      <c r="D326" s="488"/>
      <c r="E326" s="488">
        <v>19484</v>
      </c>
      <c r="F326" s="488">
        <v>0</v>
      </c>
      <c r="G326" s="488"/>
      <c r="H326" s="487"/>
    </row>
    <row r="327" spans="2:8">
      <c r="B327" s="490" t="s">
        <v>2560</v>
      </c>
      <c r="C327" s="489" t="s">
        <v>2559</v>
      </c>
      <c r="D327" s="488"/>
      <c r="E327" s="488">
        <v>14153</v>
      </c>
      <c r="F327" s="488">
        <v>0</v>
      </c>
      <c r="G327" s="488"/>
      <c r="H327" s="487"/>
    </row>
    <row r="328" spans="2:8">
      <c r="B328" s="490" t="s">
        <v>2558</v>
      </c>
      <c r="C328" s="489" t="s">
        <v>2557</v>
      </c>
      <c r="D328" s="488"/>
      <c r="E328" s="488">
        <v>18402</v>
      </c>
      <c r="F328" s="488">
        <v>0</v>
      </c>
      <c r="G328" s="488"/>
      <c r="H328" s="487"/>
    </row>
    <row r="329" spans="2:8">
      <c r="B329" s="490" t="s">
        <v>2556</v>
      </c>
      <c r="C329" s="489" t="s">
        <v>2555</v>
      </c>
      <c r="D329" s="488"/>
      <c r="E329" s="488">
        <v>19609</v>
      </c>
      <c r="F329" s="488">
        <v>0</v>
      </c>
      <c r="G329" s="488"/>
      <c r="H329" s="487"/>
    </row>
    <row r="330" spans="2:8">
      <c r="B330" s="490" t="s">
        <v>2554</v>
      </c>
      <c r="C330" s="489" t="s">
        <v>2550</v>
      </c>
      <c r="D330" s="488"/>
      <c r="E330" s="488">
        <v>19484</v>
      </c>
      <c r="F330" s="488">
        <v>0</v>
      </c>
      <c r="G330" s="488"/>
      <c r="H330" s="487"/>
    </row>
    <row r="331" spans="2:8">
      <c r="B331" s="490" t="s">
        <v>2553</v>
      </c>
      <c r="C331" s="489" t="s">
        <v>2550</v>
      </c>
      <c r="D331" s="488"/>
      <c r="E331" s="488">
        <v>15512</v>
      </c>
      <c r="F331" s="488">
        <v>0</v>
      </c>
      <c r="G331" s="488"/>
      <c r="H331" s="487"/>
    </row>
    <row r="332" spans="2:8">
      <c r="B332" s="490" t="s">
        <v>2552</v>
      </c>
      <c r="C332" s="489" t="s">
        <v>2550</v>
      </c>
      <c r="D332" s="488"/>
      <c r="E332" s="488">
        <v>19484</v>
      </c>
      <c r="F332" s="488">
        <v>0</v>
      </c>
      <c r="G332" s="488"/>
      <c r="H332" s="487"/>
    </row>
    <row r="333" spans="2:8">
      <c r="B333" s="490" t="s">
        <v>2551</v>
      </c>
      <c r="C333" s="489" t="s">
        <v>2550</v>
      </c>
      <c r="D333" s="488"/>
      <c r="E333" s="488">
        <v>19484</v>
      </c>
      <c r="F333" s="488">
        <v>0</v>
      </c>
      <c r="G333" s="488"/>
      <c r="H333" s="487"/>
    </row>
    <row r="334" spans="2:8" ht="25.5">
      <c r="B334" s="490" t="s">
        <v>2549</v>
      </c>
      <c r="C334" s="489" t="s">
        <v>921</v>
      </c>
      <c r="D334" s="488"/>
      <c r="E334" s="488">
        <v>0</v>
      </c>
      <c r="F334" s="488">
        <v>9201.26</v>
      </c>
      <c r="G334" s="488"/>
      <c r="H334" s="487"/>
    </row>
    <row r="335" spans="2:8" ht="25.5">
      <c r="B335" s="490" t="s">
        <v>2548</v>
      </c>
      <c r="C335" s="489" t="s">
        <v>919</v>
      </c>
      <c r="D335" s="488"/>
      <c r="E335" s="488">
        <v>0</v>
      </c>
      <c r="F335" s="488">
        <v>9742.11</v>
      </c>
      <c r="G335" s="488"/>
      <c r="H335" s="487"/>
    </row>
    <row r="336" spans="2:8" ht="25.5">
      <c r="B336" s="490" t="s">
        <v>2547</v>
      </c>
      <c r="C336" s="489" t="s">
        <v>917</v>
      </c>
      <c r="D336" s="488"/>
      <c r="E336" s="488">
        <v>0</v>
      </c>
      <c r="F336" s="488">
        <v>10041.61</v>
      </c>
      <c r="G336" s="488"/>
      <c r="H336" s="487"/>
    </row>
    <row r="337" spans="2:8" ht="25.5">
      <c r="B337" s="490" t="s">
        <v>2546</v>
      </c>
      <c r="C337" s="489" t="s">
        <v>915</v>
      </c>
      <c r="D337" s="488"/>
      <c r="E337" s="488">
        <v>0</v>
      </c>
      <c r="F337" s="488">
        <v>9742.11</v>
      </c>
      <c r="G337" s="488"/>
      <c r="H337" s="487"/>
    </row>
    <row r="338" spans="2:8" ht="25.5">
      <c r="B338" s="490" t="s">
        <v>2545</v>
      </c>
      <c r="C338" s="489" t="s">
        <v>913</v>
      </c>
      <c r="D338" s="488"/>
      <c r="E338" s="488">
        <v>0</v>
      </c>
      <c r="F338" s="488">
        <v>9742.11</v>
      </c>
      <c r="G338" s="488"/>
      <c r="H338" s="487"/>
    </row>
    <row r="339" spans="2:8" ht="25.5">
      <c r="B339" s="490" t="s">
        <v>2544</v>
      </c>
      <c r="C339" s="489" t="s">
        <v>911</v>
      </c>
      <c r="D339" s="488"/>
      <c r="E339" s="488">
        <v>0</v>
      </c>
      <c r="F339" s="488">
        <v>9742.11</v>
      </c>
      <c r="G339" s="488"/>
      <c r="H339" s="487"/>
    </row>
    <row r="340" spans="2:8" ht="25.5">
      <c r="B340" s="490" t="s">
        <v>2543</v>
      </c>
      <c r="C340" s="489" t="s">
        <v>909</v>
      </c>
      <c r="D340" s="488"/>
      <c r="E340" s="488">
        <v>0</v>
      </c>
      <c r="F340" s="488">
        <v>9742.11</v>
      </c>
      <c r="G340" s="488"/>
      <c r="H340" s="487"/>
    </row>
    <row r="341" spans="2:8" ht="25.5">
      <c r="B341" s="490" t="s">
        <v>2542</v>
      </c>
      <c r="C341" s="489" t="s">
        <v>907</v>
      </c>
      <c r="D341" s="488"/>
      <c r="E341" s="488">
        <v>0</v>
      </c>
      <c r="F341" s="488">
        <v>9742.11</v>
      </c>
      <c r="G341" s="488"/>
      <c r="H341" s="487"/>
    </row>
    <row r="342" spans="2:8" ht="25.5">
      <c r="B342" s="490" t="s">
        <v>2541</v>
      </c>
      <c r="C342" s="489" t="s">
        <v>905</v>
      </c>
      <c r="D342" s="488"/>
      <c r="E342" s="488">
        <v>0</v>
      </c>
      <c r="F342" s="488">
        <v>9742.11</v>
      </c>
      <c r="G342" s="488"/>
      <c r="H342" s="487"/>
    </row>
    <row r="343" spans="2:8">
      <c r="B343" s="490" t="s">
        <v>2540</v>
      </c>
      <c r="C343" s="489" t="s">
        <v>903</v>
      </c>
      <c r="D343" s="488"/>
      <c r="E343" s="488">
        <v>0</v>
      </c>
      <c r="F343" s="488">
        <v>7756.14</v>
      </c>
      <c r="G343" s="488"/>
      <c r="H343" s="487"/>
    </row>
    <row r="344" spans="2:8">
      <c r="B344" s="490" t="s">
        <v>2539</v>
      </c>
      <c r="C344" s="489" t="s">
        <v>901</v>
      </c>
      <c r="D344" s="488"/>
      <c r="E344" s="488">
        <v>0</v>
      </c>
      <c r="F344" s="488">
        <v>9742.11</v>
      </c>
      <c r="G344" s="488"/>
      <c r="H344" s="487"/>
    </row>
    <row r="345" spans="2:8" ht="25.5">
      <c r="B345" s="490" t="s">
        <v>2538</v>
      </c>
      <c r="C345" s="489" t="s">
        <v>899</v>
      </c>
      <c r="D345" s="488"/>
      <c r="E345" s="488">
        <v>0</v>
      </c>
      <c r="F345" s="488">
        <v>9742.11</v>
      </c>
      <c r="G345" s="488"/>
      <c r="H345" s="487"/>
    </row>
    <row r="346" spans="2:8">
      <c r="B346" s="490" t="s">
        <v>2537</v>
      </c>
      <c r="C346" s="489" t="s">
        <v>525</v>
      </c>
      <c r="D346" s="488">
        <v>12361.78</v>
      </c>
      <c r="E346" s="488">
        <v>0</v>
      </c>
      <c r="F346" s="488">
        <v>0</v>
      </c>
      <c r="G346" s="488">
        <v>12361.78</v>
      </c>
      <c r="H346" s="487"/>
    </row>
    <row r="347" spans="2:8">
      <c r="B347" s="490" t="s">
        <v>2536</v>
      </c>
      <c r="C347" s="489" t="s">
        <v>521</v>
      </c>
      <c r="D347" s="488">
        <v>-687.7</v>
      </c>
      <c r="E347" s="488">
        <v>-8853</v>
      </c>
      <c r="F347" s="488">
        <v>0</v>
      </c>
      <c r="G347" s="488">
        <v>8165.3</v>
      </c>
      <c r="H347" s="487"/>
    </row>
    <row r="348" spans="2:8" ht="102">
      <c r="B348" s="490" t="s">
        <v>2535</v>
      </c>
      <c r="C348" s="489" t="s">
        <v>2515</v>
      </c>
      <c r="D348" s="488"/>
      <c r="E348" s="488">
        <v>-8853</v>
      </c>
      <c r="F348" s="488">
        <v>0</v>
      </c>
      <c r="G348" s="488"/>
      <c r="H348" s="487"/>
    </row>
    <row r="349" spans="2:8">
      <c r="B349" s="490">
        <v>3000</v>
      </c>
      <c r="C349" s="489" t="s">
        <v>2534</v>
      </c>
      <c r="D349" s="488">
        <v>-743400.56</v>
      </c>
      <c r="E349" s="488">
        <v>-9312.17</v>
      </c>
      <c r="F349" s="488">
        <v>711500.66</v>
      </c>
      <c r="G349" s="488">
        <v>-22587.73</v>
      </c>
      <c r="H349" s="487"/>
    </row>
    <row r="350" spans="2:8">
      <c r="B350" s="490">
        <v>3200</v>
      </c>
      <c r="C350" s="489" t="s">
        <v>2533</v>
      </c>
      <c r="D350" s="488">
        <v>-743400.56</v>
      </c>
      <c r="E350" s="488">
        <v>-9312.17</v>
      </c>
      <c r="F350" s="488">
        <v>711500.66</v>
      </c>
      <c r="G350" s="488">
        <v>-22587.73</v>
      </c>
      <c r="H350" s="487"/>
    </row>
    <row r="351" spans="2:8">
      <c r="B351" s="490">
        <v>3220</v>
      </c>
      <c r="C351" s="489" t="s">
        <v>52</v>
      </c>
      <c r="D351" s="488">
        <v>-743400.56</v>
      </c>
      <c r="E351" s="488">
        <v>-9312.17</v>
      </c>
      <c r="F351" s="488">
        <v>711500.66</v>
      </c>
      <c r="G351" s="488">
        <v>-22587.73</v>
      </c>
      <c r="H351" s="487"/>
    </row>
    <row r="352" spans="2:8">
      <c r="B352" s="490">
        <v>3221</v>
      </c>
      <c r="C352" s="489" t="s">
        <v>52</v>
      </c>
      <c r="D352" s="488">
        <v>-743400.56</v>
      </c>
      <c r="E352" s="488">
        <v>-9312.17</v>
      </c>
      <c r="F352" s="488">
        <v>711500.66</v>
      </c>
      <c r="G352" s="488">
        <v>-22587.73</v>
      </c>
      <c r="H352" s="487"/>
    </row>
    <row r="353" spans="2:8">
      <c r="B353" s="490" t="s">
        <v>2532</v>
      </c>
      <c r="C353" s="489" t="s">
        <v>2531</v>
      </c>
      <c r="D353" s="488">
        <v>-743400.56</v>
      </c>
      <c r="E353" s="488">
        <v>-9312.17</v>
      </c>
      <c r="F353" s="488">
        <v>711500.66</v>
      </c>
      <c r="G353" s="488">
        <v>-22587.73</v>
      </c>
      <c r="H353" s="487"/>
    </row>
    <row r="354" spans="2:8">
      <c r="B354" s="490" t="s">
        <v>2530</v>
      </c>
      <c r="C354" s="489" t="s">
        <v>2529</v>
      </c>
      <c r="D354" s="488">
        <v>-743400.56</v>
      </c>
      <c r="E354" s="488">
        <v>-9312.17</v>
      </c>
      <c r="F354" s="488">
        <v>711500.66</v>
      </c>
      <c r="G354" s="488">
        <v>-22587.73</v>
      </c>
      <c r="H354" s="487"/>
    </row>
    <row r="355" spans="2:8" ht="102">
      <c r="B355" s="490" t="s">
        <v>2528</v>
      </c>
      <c r="C355" s="489" t="s">
        <v>2515</v>
      </c>
      <c r="D355" s="488"/>
      <c r="E355" s="488">
        <v>0</v>
      </c>
      <c r="F355" s="488">
        <v>440005.38</v>
      </c>
      <c r="G355" s="488"/>
      <c r="H355" s="487"/>
    </row>
    <row r="356" spans="2:8" ht="102">
      <c r="B356" s="490" t="s">
        <v>2527</v>
      </c>
      <c r="C356" s="489" t="s">
        <v>2515</v>
      </c>
      <c r="D356" s="488"/>
      <c r="E356" s="488">
        <v>1215.42</v>
      </c>
      <c r="F356" s="488">
        <v>0</v>
      </c>
      <c r="G356" s="488"/>
      <c r="H356" s="487"/>
    </row>
    <row r="357" spans="2:8" ht="102">
      <c r="B357" s="490" t="s">
        <v>2526</v>
      </c>
      <c r="C357" s="489" t="s">
        <v>2515</v>
      </c>
      <c r="D357" s="488"/>
      <c r="E357" s="488">
        <v>0</v>
      </c>
      <c r="F357" s="488">
        <v>320502.44</v>
      </c>
      <c r="G357" s="488"/>
      <c r="H357" s="487"/>
    </row>
    <row r="358" spans="2:8" ht="102">
      <c r="B358" s="490" t="s">
        <v>2525</v>
      </c>
      <c r="C358" s="489" t="s">
        <v>2515</v>
      </c>
      <c r="D358" s="488"/>
      <c r="E358" s="488">
        <v>-1161.3</v>
      </c>
      <c r="F358" s="488">
        <v>0</v>
      </c>
      <c r="G358" s="488"/>
      <c r="H358" s="487"/>
    </row>
    <row r="359" spans="2:8" ht="102">
      <c r="B359" s="490" t="s">
        <v>2524</v>
      </c>
      <c r="C359" s="489" t="s">
        <v>2515</v>
      </c>
      <c r="D359" s="488"/>
      <c r="E359" s="488">
        <v>0</v>
      </c>
      <c r="F359" s="488">
        <v>-1698.28</v>
      </c>
      <c r="G359" s="488"/>
      <c r="H359" s="487"/>
    </row>
    <row r="360" spans="2:8" ht="102">
      <c r="B360" s="490" t="s">
        <v>2523</v>
      </c>
      <c r="C360" s="489" t="s">
        <v>2515</v>
      </c>
      <c r="D360" s="488"/>
      <c r="E360" s="488">
        <v>-79551.87</v>
      </c>
      <c r="F360" s="488">
        <v>0</v>
      </c>
      <c r="G360" s="488"/>
      <c r="H360" s="487"/>
    </row>
    <row r="361" spans="2:8" ht="102">
      <c r="B361" s="490" t="s">
        <v>2522</v>
      </c>
      <c r="C361" s="489" t="s">
        <v>2515</v>
      </c>
      <c r="D361" s="488"/>
      <c r="E361" s="488">
        <v>7665.58</v>
      </c>
      <c r="F361" s="488">
        <v>0</v>
      </c>
      <c r="G361" s="488"/>
      <c r="H361" s="487"/>
    </row>
    <row r="362" spans="2:8" ht="102">
      <c r="B362" s="490" t="s">
        <v>2521</v>
      </c>
      <c r="C362" s="489" t="s">
        <v>2515</v>
      </c>
      <c r="D362" s="488"/>
      <c r="E362" s="488">
        <v>0</v>
      </c>
      <c r="F362" s="488">
        <v>54731.42</v>
      </c>
      <c r="G362" s="488"/>
      <c r="H362" s="487"/>
    </row>
    <row r="363" spans="2:8" ht="102">
      <c r="B363" s="490" t="s">
        <v>2520</v>
      </c>
      <c r="C363" s="489" t="s">
        <v>2515</v>
      </c>
      <c r="D363" s="488"/>
      <c r="E363" s="488">
        <v>0</v>
      </c>
      <c r="F363" s="488">
        <v>-144559.67999999999</v>
      </c>
      <c r="G363" s="488"/>
      <c r="H363" s="487"/>
    </row>
    <row r="364" spans="2:8" ht="102">
      <c r="B364" s="490" t="s">
        <v>2519</v>
      </c>
      <c r="C364" s="489" t="s">
        <v>2515</v>
      </c>
      <c r="D364" s="488"/>
      <c r="E364" s="488">
        <v>62520</v>
      </c>
      <c r="F364" s="488">
        <v>0</v>
      </c>
      <c r="G364" s="488"/>
      <c r="H364" s="487"/>
    </row>
    <row r="365" spans="2:8" ht="102">
      <c r="B365" s="490" t="s">
        <v>2518</v>
      </c>
      <c r="C365" s="489" t="s">
        <v>2515</v>
      </c>
      <c r="D365" s="488"/>
      <c r="E365" s="488">
        <v>0</v>
      </c>
      <c r="F365" s="488">
        <v>-0.91</v>
      </c>
      <c r="G365" s="488"/>
      <c r="H365" s="487"/>
    </row>
    <row r="366" spans="2:8" ht="102">
      <c r="B366" s="490" t="s">
        <v>2517</v>
      </c>
      <c r="C366" s="489" t="s">
        <v>2515</v>
      </c>
      <c r="D366" s="488"/>
      <c r="E366" s="488">
        <v>0</v>
      </c>
      <c r="F366" s="488">
        <v>42520</v>
      </c>
      <c r="G366" s="488"/>
      <c r="H366" s="487"/>
    </row>
    <row r="367" spans="2:8" ht="102">
      <c r="B367" s="490" t="s">
        <v>2516</v>
      </c>
      <c r="C367" s="489" t="s">
        <v>2515</v>
      </c>
      <c r="D367" s="488"/>
      <c r="E367" s="488">
        <v>0</v>
      </c>
      <c r="F367" s="488">
        <v>0.28999999999999998</v>
      </c>
      <c r="G367" s="488"/>
      <c r="H367" s="487"/>
    </row>
    <row r="368" spans="2:8">
      <c r="B368" s="490">
        <v>4000</v>
      </c>
      <c r="C368" s="489" t="s">
        <v>468</v>
      </c>
      <c r="D368" s="488">
        <v>0</v>
      </c>
      <c r="E368" s="488">
        <v>0</v>
      </c>
      <c r="F368" s="488">
        <v>2649569.8199999998</v>
      </c>
      <c r="G368" s="488">
        <v>2649569.8199999998</v>
      </c>
      <c r="H368" s="487"/>
    </row>
    <row r="369" spans="2:8" ht="63.75">
      <c r="B369" s="490">
        <v>4200</v>
      </c>
      <c r="C369" s="489" t="s">
        <v>2163</v>
      </c>
      <c r="D369" s="488">
        <v>0</v>
      </c>
      <c r="E369" s="488">
        <v>0</v>
      </c>
      <c r="F369" s="488">
        <v>2649568.09</v>
      </c>
      <c r="G369" s="488">
        <v>2649568.09</v>
      </c>
      <c r="H369" s="487"/>
    </row>
    <row r="370" spans="2:8" ht="25.5">
      <c r="B370" s="490">
        <v>4220</v>
      </c>
      <c r="C370" s="489" t="s">
        <v>2161</v>
      </c>
      <c r="D370" s="488">
        <v>0</v>
      </c>
      <c r="E370" s="488">
        <v>0</v>
      </c>
      <c r="F370" s="488">
        <v>2649568.09</v>
      </c>
      <c r="G370" s="488">
        <v>2649568.09</v>
      </c>
      <c r="H370" s="487"/>
    </row>
    <row r="371" spans="2:8">
      <c r="B371" s="490">
        <v>4223</v>
      </c>
      <c r="C371" s="489" t="s">
        <v>442</v>
      </c>
      <c r="D371" s="488">
        <v>0</v>
      </c>
      <c r="E371" s="488">
        <v>0</v>
      </c>
      <c r="F371" s="488">
        <v>2649568.09</v>
      </c>
      <c r="G371" s="488">
        <v>2649568.09</v>
      </c>
      <c r="H371" s="487"/>
    </row>
    <row r="372" spans="2:8">
      <c r="B372" s="490" t="s">
        <v>2514</v>
      </c>
      <c r="C372" s="489" t="s">
        <v>442</v>
      </c>
      <c r="D372" s="488">
        <v>0</v>
      </c>
      <c r="E372" s="488">
        <v>0</v>
      </c>
      <c r="F372" s="488">
        <v>2649568.09</v>
      </c>
      <c r="G372" s="488">
        <v>2649568.09</v>
      </c>
      <c r="H372" s="487"/>
    </row>
    <row r="373" spans="2:8">
      <c r="B373" s="490" t="s">
        <v>2513</v>
      </c>
      <c r="C373" s="489" t="s">
        <v>442</v>
      </c>
      <c r="D373" s="488">
        <v>0</v>
      </c>
      <c r="E373" s="488">
        <v>0</v>
      </c>
      <c r="F373" s="488">
        <v>2649568.09</v>
      </c>
      <c r="G373" s="488">
        <v>2649568.09</v>
      </c>
      <c r="H373" s="487"/>
    </row>
    <row r="374" spans="2:8">
      <c r="B374" s="490" t="s">
        <v>2512</v>
      </c>
      <c r="C374" s="489" t="s">
        <v>2156</v>
      </c>
      <c r="D374" s="488">
        <v>0</v>
      </c>
      <c r="E374" s="488">
        <v>0</v>
      </c>
      <c r="F374" s="488">
        <v>2649568.09</v>
      </c>
      <c r="G374" s="488">
        <v>2649568.09</v>
      </c>
      <c r="H374" s="487"/>
    </row>
    <row r="375" spans="2:8" ht="25.5">
      <c r="B375" s="490" t="s">
        <v>2511</v>
      </c>
      <c r="C375" s="489" t="s">
        <v>2133</v>
      </c>
      <c r="D375" s="488"/>
      <c r="E375" s="488">
        <v>0</v>
      </c>
      <c r="F375" s="488">
        <v>195244</v>
      </c>
      <c r="G375" s="488"/>
      <c r="H375" s="487"/>
    </row>
    <row r="376" spans="2:8" ht="25.5">
      <c r="B376" s="490" t="s">
        <v>2510</v>
      </c>
      <c r="C376" s="489" t="s">
        <v>2131</v>
      </c>
      <c r="D376" s="488"/>
      <c r="E376" s="488">
        <v>0</v>
      </c>
      <c r="F376" s="488">
        <v>185400</v>
      </c>
      <c r="G376" s="488"/>
      <c r="H376" s="487"/>
    </row>
    <row r="377" spans="2:8" ht="25.5">
      <c r="B377" s="490" t="s">
        <v>2509</v>
      </c>
      <c r="C377" s="489" t="s">
        <v>2129</v>
      </c>
      <c r="D377" s="488"/>
      <c r="E377" s="488">
        <v>0</v>
      </c>
      <c r="F377" s="488">
        <v>130100</v>
      </c>
      <c r="G377" s="488"/>
      <c r="H377" s="487"/>
    </row>
    <row r="378" spans="2:8" ht="25.5">
      <c r="B378" s="490" t="s">
        <v>2508</v>
      </c>
      <c r="C378" s="489" t="s">
        <v>2127</v>
      </c>
      <c r="D378" s="488"/>
      <c r="E378" s="488">
        <v>0</v>
      </c>
      <c r="F378" s="488">
        <v>437200</v>
      </c>
      <c r="G378" s="488"/>
      <c r="H378" s="487"/>
    </row>
    <row r="379" spans="2:8" ht="25.5">
      <c r="B379" s="490" t="s">
        <v>2507</v>
      </c>
      <c r="C379" s="489" t="s">
        <v>2125</v>
      </c>
      <c r="D379" s="488"/>
      <c r="E379" s="488">
        <v>0</v>
      </c>
      <c r="F379" s="488">
        <v>170000</v>
      </c>
      <c r="G379" s="488"/>
      <c r="H379" s="487"/>
    </row>
    <row r="380" spans="2:8">
      <c r="B380" s="490" t="s">
        <v>2506</v>
      </c>
      <c r="C380" s="489" t="s">
        <v>2123</v>
      </c>
      <c r="D380" s="488"/>
      <c r="E380" s="488">
        <v>0</v>
      </c>
      <c r="F380" s="488">
        <v>132001</v>
      </c>
      <c r="G380" s="488"/>
      <c r="H380" s="487"/>
    </row>
    <row r="381" spans="2:8">
      <c r="B381" s="490" t="s">
        <v>2505</v>
      </c>
      <c r="C381" s="489" t="s">
        <v>2121</v>
      </c>
      <c r="D381" s="488"/>
      <c r="E381" s="488">
        <v>0</v>
      </c>
      <c r="F381" s="488">
        <v>214500</v>
      </c>
      <c r="G381" s="488"/>
      <c r="H381" s="487"/>
    </row>
    <row r="382" spans="2:8" ht="25.5">
      <c r="B382" s="490" t="s">
        <v>2504</v>
      </c>
      <c r="C382" s="489" t="s">
        <v>2147</v>
      </c>
      <c r="D382" s="488"/>
      <c r="E382" s="488">
        <v>0</v>
      </c>
      <c r="F382" s="488">
        <v>128700</v>
      </c>
      <c r="G382" s="488"/>
      <c r="H382" s="487"/>
    </row>
    <row r="383" spans="2:8" ht="25.5">
      <c r="B383" s="490" t="s">
        <v>2503</v>
      </c>
      <c r="C383" s="489" t="s">
        <v>2119</v>
      </c>
      <c r="D383" s="488"/>
      <c r="E383" s="488">
        <v>0</v>
      </c>
      <c r="F383" s="488">
        <v>169000</v>
      </c>
      <c r="G383" s="488"/>
      <c r="H383" s="487"/>
    </row>
    <row r="384" spans="2:8" ht="25.5">
      <c r="B384" s="490" t="s">
        <v>2502</v>
      </c>
      <c r="C384" s="489" t="s">
        <v>2117</v>
      </c>
      <c r="D384" s="488"/>
      <c r="E384" s="488">
        <v>0</v>
      </c>
      <c r="F384" s="488">
        <v>126950</v>
      </c>
      <c r="G384" s="488"/>
      <c r="H384" s="487"/>
    </row>
    <row r="385" spans="2:8" ht="25.5">
      <c r="B385" s="490" t="s">
        <v>2501</v>
      </c>
      <c r="C385" s="489" t="s">
        <v>2115</v>
      </c>
      <c r="D385" s="488"/>
      <c r="E385" s="488">
        <v>0</v>
      </c>
      <c r="F385" s="488">
        <v>170600</v>
      </c>
      <c r="G385" s="488"/>
      <c r="H385" s="487"/>
    </row>
    <row r="386" spans="2:8" ht="25.5">
      <c r="B386" s="490" t="s">
        <v>2500</v>
      </c>
      <c r="C386" s="489" t="s">
        <v>2113</v>
      </c>
      <c r="D386" s="488"/>
      <c r="E386" s="488">
        <v>0</v>
      </c>
      <c r="F386" s="488">
        <v>589873.09</v>
      </c>
      <c r="G386" s="488"/>
      <c r="H386" s="487"/>
    </row>
    <row r="387" spans="2:8">
      <c r="B387" s="490">
        <v>4300</v>
      </c>
      <c r="C387" s="489" t="s">
        <v>2141</v>
      </c>
      <c r="D387" s="488">
        <v>0</v>
      </c>
      <c r="E387" s="488">
        <v>0</v>
      </c>
      <c r="F387" s="488">
        <v>1.73</v>
      </c>
      <c r="G387" s="488">
        <v>1.73</v>
      </c>
      <c r="H387" s="487"/>
    </row>
    <row r="388" spans="2:8">
      <c r="B388" s="490">
        <v>4310</v>
      </c>
      <c r="C388" s="489" t="s">
        <v>456</v>
      </c>
      <c r="D388" s="488">
        <v>0</v>
      </c>
      <c r="E388" s="488">
        <v>0</v>
      </c>
      <c r="F388" s="488">
        <v>1.73</v>
      </c>
      <c r="G388" s="488">
        <v>1.73</v>
      </c>
      <c r="H388" s="487"/>
    </row>
    <row r="389" spans="2:8">
      <c r="B389" s="490">
        <v>4319</v>
      </c>
      <c r="C389" s="489" t="s">
        <v>2135</v>
      </c>
      <c r="D389" s="488">
        <v>0</v>
      </c>
      <c r="E389" s="488">
        <v>0</v>
      </c>
      <c r="F389" s="488">
        <v>1.73</v>
      </c>
      <c r="G389" s="488">
        <v>1.73</v>
      </c>
      <c r="H389" s="487"/>
    </row>
    <row r="390" spans="2:8">
      <c r="B390" s="490" t="s">
        <v>2499</v>
      </c>
      <c r="C390" s="489" t="s">
        <v>2135</v>
      </c>
      <c r="D390" s="488">
        <v>0</v>
      </c>
      <c r="E390" s="488">
        <v>0</v>
      </c>
      <c r="F390" s="488">
        <v>1.73</v>
      </c>
      <c r="G390" s="488">
        <v>1.73</v>
      </c>
      <c r="H390" s="487"/>
    </row>
    <row r="391" spans="2:8">
      <c r="B391" s="490" t="s">
        <v>2498</v>
      </c>
      <c r="C391" s="489" t="s">
        <v>2135</v>
      </c>
      <c r="D391" s="488">
        <v>0</v>
      </c>
      <c r="E391" s="488">
        <v>0</v>
      </c>
      <c r="F391" s="488">
        <v>1.73</v>
      </c>
      <c r="G391" s="488">
        <v>1.73</v>
      </c>
      <c r="H391" s="487"/>
    </row>
    <row r="392" spans="2:8">
      <c r="B392" s="490" t="s">
        <v>2497</v>
      </c>
      <c r="C392" s="489" t="s">
        <v>2135</v>
      </c>
      <c r="D392" s="488">
        <v>0</v>
      </c>
      <c r="E392" s="488">
        <v>0</v>
      </c>
      <c r="F392" s="488">
        <v>1.73</v>
      </c>
      <c r="G392" s="488">
        <v>1.73</v>
      </c>
      <c r="H392" s="487"/>
    </row>
    <row r="393" spans="2:8" ht="25.5">
      <c r="B393" s="490" t="s">
        <v>2496</v>
      </c>
      <c r="C393" s="489" t="s">
        <v>2133</v>
      </c>
      <c r="D393" s="488"/>
      <c r="E393" s="488">
        <v>0</v>
      </c>
      <c r="F393" s="488">
        <v>0.09</v>
      </c>
      <c r="G393" s="488"/>
      <c r="H393" s="487"/>
    </row>
    <row r="394" spans="2:8" ht="25.5">
      <c r="B394" s="490" t="s">
        <v>2495</v>
      </c>
      <c r="C394" s="489" t="s">
        <v>2131</v>
      </c>
      <c r="D394" s="488"/>
      <c r="E394" s="488">
        <v>0</v>
      </c>
      <c r="F394" s="488">
        <v>0.22</v>
      </c>
      <c r="G394" s="488"/>
      <c r="H394" s="487"/>
    </row>
    <row r="395" spans="2:8" ht="25.5">
      <c r="B395" s="490" t="s">
        <v>2494</v>
      </c>
      <c r="C395" s="489" t="s">
        <v>2129</v>
      </c>
      <c r="D395" s="488"/>
      <c r="E395" s="488">
        <v>0</v>
      </c>
      <c r="F395" s="488">
        <v>0.15</v>
      </c>
      <c r="G395" s="488"/>
      <c r="H395" s="487"/>
    </row>
    <row r="396" spans="2:8" ht="25.5">
      <c r="B396" s="490" t="s">
        <v>2493</v>
      </c>
      <c r="C396" s="489" t="s">
        <v>2127</v>
      </c>
      <c r="D396" s="488"/>
      <c r="E396" s="488">
        <v>0</v>
      </c>
      <c r="F396" s="488">
        <v>0.1</v>
      </c>
      <c r="G396" s="488"/>
      <c r="H396" s="487"/>
    </row>
    <row r="397" spans="2:8" ht="25.5">
      <c r="B397" s="490" t="s">
        <v>2492</v>
      </c>
      <c r="C397" s="489" t="s">
        <v>2125</v>
      </c>
      <c r="D397" s="488"/>
      <c r="E397" s="488">
        <v>0</v>
      </c>
      <c r="F397" s="488">
        <v>0.11</v>
      </c>
      <c r="G397" s="488"/>
      <c r="H397" s="487"/>
    </row>
    <row r="398" spans="2:8">
      <c r="B398" s="490" t="s">
        <v>2491</v>
      </c>
      <c r="C398" s="489" t="s">
        <v>2123</v>
      </c>
      <c r="D398" s="488"/>
      <c r="E398" s="488">
        <v>0</v>
      </c>
      <c r="F398" s="488">
        <v>0.06</v>
      </c>
      <c r="G398" s="488"/>
      <c r="H398" s="487"/>
    </row>
    <row r="399" spans="2:8">
      <c r="B399" s="490" t="s">
        <v>2490</v>
      </c>
      <c r="C399" s="489" t="s">
        <v>2121</v>
      </c>
      <c r="D399" s="488"/>
      <c r="E399" s="488">
        <v>0</v>
      </c>
      <c r="F399" s="488">
        <v>7.0000000000000007E-2</v>
      </c>
      <c r="G399" s="488"/>
      <c r="H399" s="487"/>
    </row>
    <row r="400" spans="2:8" ht="25.5">
      <c r="B400" s="490" t="s">
        <v>2489</v>
      </c>
      <c r="C400" s="489" t="s">
        <v>2147</v>
      </c>
      <c r="D400" s="488"/>
      <c r="E400" s="488">
        <v>0</v>
      </c>
      <c r="F400" s="488">
        <v>0.22</v>
      </c>
      <c r="G400" s="488"/>
      <c r="H400" s="487"/>
    </row>
    <row r="401" spans="2:8" ht="25.5">
      <c r="B401" s="490" t="s">
        <v>2488</v>
      </c>
      <c r="C401" s="489" t="s">
        <v>2119</v>
      </c>
      <c r="D401" s="488"/>
      <c r="E401" s="488">
        <v>0</v>
      </c>
      <c r="F401" s="488">
        <v>0.19</v>
      </c>
      <c r="G401" s="488"/>
      <c r="H401" s="487"/>
    </row>
    <row r="402" spans="2:8" ht="25.5">
      <c r="B402" s="490" t="s">
        <v>2487</v>
      </c>
      <c r="C402" s="489" t="s">
        <v>2117</v>
      </c>
      <c r="D402" s="488"/>
      <c r="E402" s="488">
        <v>0</v>
      </c>
      <c r="F402" s="488">
        <v>0.21</v>
      </c>
      <c r="G402" s="488"/>
      <c r="H402" s="487"/>
    </row>
    <row r="403" spans="2:8" ht="25.5">
      <c r="B403" s="490" t="s">
        <v>2486</v>
      </c>
      <c r="C403" s="489" t="s">
        <v>2115</v>
      </c>
      <c r="D403" s="488"/>
      <c r="E403" s="488">
        <v>0</v>
      </c>
      <c r="F403" s="488">
        <v>0.15</v>
      </c>
      <c r="G403" s="488"/>
      <c r="H403" s="487"/>
    </row>
    <row r="404" spans="2:8" ht="25.5">
      <c r="B404" s="490" t="s">
        <v>2485</v>
      </c>
      <c r="C404" s="489" t="s">
        <v>2113</v>
      </c>
      <c r="D404" s="488"/>
      <c r="E404" s="488">
        <v>0</v>
      </c>
      <c r="F404" s="488">
        <v>0.16</v>
      </c>
      <c r="G404" s="488"/>
      <c r="H404" s="487"/>
    </row>
    <row r="405" spans="2:8">
      <c r="B405" s="490">
        <v>5000</v>
      </c>
      <c r="C405" s="489" t="s">
        <v>2484</v>
      </c>
      <c r="D405" s="488">
        <v>0</v>
      </c>
      <c r="E405" s="488">
        <v>2559837.86</v>
      </c>
      <c r="F405" s="488">
        <v>0</v>
      </c>
      <c r="G405" s="488">
        <v>2559837.86</v>
      </c>
      <c r="H405" s="487"/>
    </row>
    <row r="406" spans="2:8">
      <c r="B406" s="490">
        <v>5100</v>
      </c>
      <c r="C406" s="489" t="s">
        <v>449</v>
      </c>
      <c r="D406" s="488">
        <v>0</v>
      </c>
      <c r="E406" s="488">
        <v>2559747.98</v>
      </c>
      <c r="F406" s="488">
        <v>0</v>
      </c>
      <c r="G406" s="488">
        <v>2559747.98</v>
      </c>
      <c r="H406" s="487"/>
    </row>
    <row r="407" spans="2:8">
      <c r="B407" s="490" t="s">
        <v>2483</v>
      </c>
      <c r="C407" s="489" t="s">
        <v>1003</v>
      </c>
      <c r="D407" s="488">
        <v>0</v>
      </c>
      <c r="E407" s="488">
        <v>2288031.9300000002</v>
      </c>
      <c r="F407" s="488">
        <v>0</v>
      </c>
      <c r="G407" s="488">
        <v>2288031.9300000002</v>
      </c>
      <c r="H407" s="487"/>
    </row>
    <row r="408" spans="2:8" ht="25.5">
      <c r="B408" s="490" t="s">
        <v>2482</v>
      </c>
      <c r="C408" s="489" t="s">
        <v>1001</v>
      </c>
      <c r="D408" s="488">
        <v>0</v>
      </c>
      <c r="E408" s="488">
        <v>1541939.8</v>
      </c>
      <c r="F408" s="488">
        <v>0</v>
      </c>
      <c r="G408" s="488">
        <v>1541939.8</v>
      </c>
      <c r="H408" s="487"/>
    </row>
    <row r="409" spans="2:8">
      <c r="B409" s="490" t="s">
        <v>2481</v>
      </c>
      <c r="C409" s="489" t="s">
        <v>999</v>
      </c>
      <c r="D409" s="488">
        <v>0</v>
      </c>
      <c r="E409" s="488">
        <v>1541939.8</v>
      </c>
      <c r="F409" s="488">
        <v>0</v>
      </c>
      <c r="G409" s="488">
        <v>1541939.8</v>
      </c>
      <c r="H409" s="487"/>
    </row>
    <row r="410" spans="2:8">
      <c r="B410" s="490" t="s">
        <v>2480</v>
      </c>
      <c r="C410" s="489" t="s">
        <v>997</v>
      </c>
      <c r="D410" s="488">
        <v>0</v>
      </c>
      <c r="E410" s="488">
        <v>1541939.8</v>
      </c>
      <c r="F410" s="488">
        <v>0</v>
      </c>
      <c r="G410" s="488">
        <v>1541939.8</v>
      </c>
      <c r="H410" s="487"/>
    </row>
    <row r="411" spans="2:8" ht="25.5">
      <c r="B411" s="490" t="s">
        <v>2479</v>
      </c>
      <c r="C411" s="489" t="s">
        <v>951</v>
      </c>
      <c r="D411" s="488"/>
      <c r="E411" s="488">
        <v>77223.87</v>
      </c>
      <c r="F411" s="488">
        <v>0</v>
      </c>
      <c r="G411" s="488"/>
      <c r="H411" s="487"/>
    </row>
    <row r="412" spans="2:8" ht="25.5">
      <c r="B412" s="490" t="s">
        <v>2478</v>
      </c>
      <c r="C412" s="489" t="s">
        <v>949</v>
      </c>
      <c r="D412" s="488"/>
      <c r="E412" s="488">
        <v>64868.07</v>
      </c>
      <c r="F412" s="488">
        <v>0</v>
      </c>
      <c r="G412" s="488"/>
      <c r="H412" s="487"/>
    </row>
    <row r="413" spans="2:8" ht="25.5">
      <c r="B413" s="490" t="s">
        <v>2477</v>
      </c>
      <c r="C413" s="489" t="s">
        <v>947</v>
      </c>
      <c r="D413" s="488"/>
      <c r="E413" s="488">
        <v>64868.07</v>
      </c>
      <c r="F413" s="488">
        <v>0</v>
      </c>
      <c r="G413" s="488"/>
      <c r="H413" s="487"/>
    </row>
    <row r="414" spans="2:8">
      <c r="B414" s="490" t="s">
        <v>2476</v>
      </c>
      <c r="C414" s="489" t="s">
        <v>945</v>
      </c>
      <c r="D414" s="488"/>
      <c r="E414" s="488">
        <v>50463.62</v>
      </c>
      <c r="F414" s="488">
        <v>0</v>
      </c>
      <c r="G414" s="488"/>
      <c r="H414" s="487"/>
    </row>
    <row r="415" spans="2:8">
      <c r="B415" s="490" t="s">
        <v>2475</v>
      </c>
      <c r="C415" s="489" t="s">
        <v>943</v>
      </c>
      <c r="D415" s="488"/>
      <c r="E415" s="488">
        <v>61779.12</v>
      </c>
      <c r="F415" s="488">
        <v>0</v>
      </c>
      <c r="G415" s="488"/>
      <c r="H415" s="487"/>
    </row>
    <row r="416" spans="2:8" ht="25.5">
      <c r="B416" s="490" t="s">
        <v>2474</v>
      </c>
      <c r="C416" s="489" t="s">
        <v>941</v>
      </c>
      <c r="D416" s="488"/>
      <c r="E416" s="488">
        <v>64868.07</v>
      </c>
      <c r="F416" s="488">
        <v>0</v>
      </c>
      <c r="G416" s="488"/>
      <c r="H416" s="487"/>
    </row>
    <row r="417" spans="2:8" ht="25.5">
      <c r="B417" s="490" t="s">
        <v>2473</v>
      </c>
      <c r="C417" s="489" t="s">
        <v>939</v>
      </c>
      <c r="D417" s="488"/>
      <c r="E417" s="488">
        <v>64868.07</v>
      </c>
      <c r="F417" s="488">
        <v>0</v>
      </c>
      <c r="G417" s="488"/>
      <c r="H417" s="487"/>
    </row>
    <row r="418" spans="2:8" ht="25.5">
      <c r="B418" s="490" t="s">
        <v>2472</v>
      </c>
      <c r="C418" s="489" t="s">
        <v>937</v>
      </c>
      <c r="D418" s="488"/>
      <c r="E418" s="488">
        <v>64868.07</v>
      </c>
      <c r="F418" s="488">
        <v>0</v>
      </c>
      <c r="G418" s="488"/>
      <c r="H418" s="487"/>
    </row>
    <row r="419" spans="2:8" ht="25.5">
      <c r="B419" s="490" t="s">
        <v>2471</v>
      </c>
      <c r="C419" s="489" t="s">
        <v>935</v>
      </c>
      <c r="D419" s="488"/>
      <c r="E419" s="488">
        <v>64868.07</v>
      </c>
      <c r="F419" s="488">
        <v>0</v>
      </c>
      <c r="G419" s="488"/>
      <c r="H419" s="487"/>
    </row>
    <row r="420" spans="2:8" ht="25.5">
      <c r="B420" s="490" t="s">
        <v>2470</v>
      </c>
      <c r="C420" s="489" t="s">
        <v>933</v>
      </c>
      <c r="D420" s="488"/>
      <c r="E420" s="488">
        <v>64868.07</v>
      </c>
      <c r="F420" s="488">
        <v>0</v>
      </c>
      <c r="G420" s="488"/>
      <c r="H420" s="487"/>
    </row>
    <row r="421" spans="2:8">
      <c r="B421" s="490" t="s">
        <v>2469</v>
      </c>
      <c r="C421" s="489" t="s">
        <v>931</v>
      </c>
      <c r="D421" s="488"/>
      <c r="E421" s="488">
        <v>64868.07</v>
      </c>
      <c r="F421" s="488">
        <v>0</v>
      </c>
      <c r="G421" s="488"/>
      <c r="H421" s="487"/>
    </row>
    <row r="422" spans="2:8" ht="25.5">
      <c r="B422" s="490" t="s">
        <v>2468</v>
      </c>
      <c r="C422" s="489" t="s">
        <v>929</v>
      </c>
      <c r="D422" s="488"/>
      <c r="E422" s="488">
        <v>68736.63</v>
      </c>
      <c r="F422" s="488">
        <v>0</v>
      </c>
      <c r="G422" s="488"/>
      <c r="H422" s="487"/>
    </row>
    <row r="423" spans="2:8" ht="25.5">
      <c r="B423" s="490" t="s">
        <v>2467</v>
      </c>
      <c r="C423" s="489" t="s">
        <v>921</v>
      </c>
      <c r="D423" s="488"/>
      <c r="E423" s="488">
        <v>61779.12</v>
      </c>
      <c r="F423" s="488">
        <v>0</v>
      </c>
      <c r="G423" s="488"/>
      <c r="H423" s="487"/>
    </row>
    <row r="424" spans="2:8" ht="25.5">
      <c r="B424" s="490" t="s">
        <v>2466</v>
      </c>
      <c r="C424" s="489" t="s">
        <v>919</v>
      </c>
      <c r="D424" s="488"/>
      <c r="E424" s="488">
        <v>64868.07</v>
      </c>
      <c r="F424" s="488">
        <v>0</v>
      </c>
      <c r="G424" s="488"/>
      <c r="H424" s="487"/>
    </row>
    <row r="425" spans="2:8" ht="25.5">
      <c r="B425" s="490" t="s">
        <v>2465</v>
      </c>
      <c r="C425" s="489" t="s">
        <v>917</v>
      </c>
      <c r="D425" s="488"/>
      <c r="E425" s="488">
        <v>68736.63</v>
      </c>
      <c r="F425" s="488">
        <v>0</v>
      </c>
      <c r="G425" s="488"/>
      <c r="H425" s="487"/>
    </row>
    <row r="426" spans="2:8" ht="25.5">
      <c r="B426" s="490" t="s">
        <v>2464</v>
      </c>
      <c r="C426" s="489" t="s">
        <v>915</v>
      </c>
      <c r="D426" s="488"/>
      <c r="E426" s="488">
        <v>64868.07</v>
      </c>
      <c r="F426" s="488">
        <v>0</v>
      </c>
      <c r="G426" s="488"/>
      <c r="H426" s="487"/>
    </row>
    <row r="427" spans="2:8" ht="25.5">
      <c r="B427" s="490" t="s">
        <v>2463</v>
      </c>
      <c r="C427" s="489" t="s">
        <v>913</v>
      </c>
      <c r="D427" s="488"/>
      <c r="E427" s="488">
        <v>64868.07</v>
      </c>
      <c r="F427" s="488">
        <v>0</v>
      </c>
      <c r="G427" s="488"/>
      <c r="H427" s="487"/>
    </row>
    <row r="428" spans="2:8" ht="25.5">
      <c r="B428" s="490" t="s">
        <v>2462</v>
      </c>
      <c r="C428" s="489" t="s">
        <v>911</v>
      </c>
      <c r="D428" s="488"/>
      <c r="E428" s="488">
        <v>64868.07</v>
      </c>
      <c r="F428" s="488">
        <v>0</v>
      </c>
      <c r="G428" s="488"/>
      <c r="H428" s="487"/>
    </row>
    <row r="429" spans="2:8" ht="25.5">
      <c r="B429" s="490" t="s">
        <v>2461</v>
      </c>
      <c r="C429" s="489" t="s">
        <v>909</v>
      </c>
      <c r="D429" s="488"/>
      <c r="E429" s="488">
        <v>64868.07</v>
      </c>
      <c r="F429" s="488">
        <v>0</v>
      </c>
      <c r="G429" s="488"/>
      <c r="H429" s="487"/>
    </row>
    <row r="430" spans="2:8" ht="25.5">
      <c r="B430" s="490" t="s">
        <v>2460</v>
      </c>
      <c r="C430" s="489" t="s">
        <v>907</v>
      </c>
      <c r="D430" s="488"/>
      <c r="E430" s="488">
        <v>64868.07</v>
      </c>
      <c r="F430" s="488">
        <v>0</v>
      </c>
      <c r="G430" s="488"/>
      <c r="H430" s="487"/>
    </row>
    <row r="431" spans="2:8" ht="25.5">
      <c r="B431" s="490" t="s">
        <v>2459</v>
      </c>
      <c r="C431" s="489" t="s">
        <v>905</v>
      </c>
      <c r="D431" s="488"/>
      <c r="E431" s="488">
        <v>64868.07</v>
      </c>
      <c r="F431" s="488">
        <v>0</v>
      </c>
      <c r="G431" s="488"/>
      <c r="H431" s="487"/>
    </row>
    <row r="432" spans="2:8">
      <c r="B432" s="490" t="s">
        <v>2458</v>
      </c>
      <c r="C432" s="489" t="s">
        <v>903</v>
      </c>
      <c r="D432" s="488"/>
      <c r="E432" s="488">
        <v>50463.62</v>
      </c>
      <c r="F432" s="488">
        <v>0</v>
      </c>
      <c r="G432" s="488"/>
      <c r="H432" s="487"/>
    </row>
    <row r="433" spans="2:8">
      <c r="B433" s="490" t="s">
        <v>2457</v>
      </c>
      <c r="C433" s="489" t="s">
        <v>901</v>
      </c>
      <c r="D433" s="488"/>
      <c r="E433" s="488">
        <v>64868.07</v>
      </c>
      <c r="F433" s="488">
        <v>0</v>
      </c>
      <c r="G433" s="488"/>
      <c r="H433" s="487"/>
    </row>
    <row r="434" spans="2:8" ht="25.5">
      <c r="B434" s="490" t="s">
        <v>2456</v>
      </c>
      <c r="C434" s="489" t="s">
        <v>899</v>
      </c>
      <c r="D434" s="488"/>
      <c r="E434" s="488">
        <v>64868.07</v>
      </c>
      <c r="F434" s="488">
        <v>0</v>
      </c>
      <c r="G434" s="488"/>
      <c r="H434" s="487"/>
    </row>
    <row r="435" spans="2:8">
      <c r="B435" s="490" t="s">
        <v>2455</v>
      </c>
      <c r="C435" s="489" t="s">
        <v>971</v>
      </c>
      <c r="D435" s="488">
        <v>0</v>
      </c>
      <c r="E435" s="488">
        <v>538399.59</v>
      </c>
      <c r="F435" s="488">
        <v>0</v>
      </c>
      <c r="G435" s="488">
        <v>538399.59</v>
      </c>
      <c r="H435" s="487"/>
    </row>
    <row r="436" spans="2:8" ht="25.5">
      <c r="B436" s="490" t="s">
        <v>2454</v>
      </c>
      <c r="C436" s="489" t="s">
        <v>969</v>
      </c>
      <c r="D436" s="488">
        <v>0</v>
      </c>
      <c r="E436" s="488">
        <v>417722.57</v>
      </c>
      <c r="F436" s="488">
        <v>0</v>
      </c>
      <c r="G436" s="488">
        <v>417722.57</v>
      </c>
      <c r="H436" s="487"/>
    </row>
    <row r="437" spans="2:8">
      <c r="B437" s="490" t="s">
        <v>2453</v>
      </c>
      <c r="C437" s="489" t="s">
        <v>967</v>
      </c>
      <c r="D437" s="488">
        <v>0</v>
      </c>
      <c r="E437" s="488">
        <v>115159.31</v>
      </c>
      <c r="F437" s="488">
        <v>0</v>
      </c>
      <c r="G437" s="488">
        <v>115159.31</v>
      </c>
      <c r="H437" s="487"/>
    </row>
    <row r="438" spans="2:8">
      <c r="B438" s="490" t="s">
        <v>2452</v>
      </c>
      <c r="C438" s="489" t="s">
        <v>965</v>
      </c>
      <c r="D438" s="488"/>
      <c r="E438" s="488">
        <v>55479.28</v>
      </c>
      <c r="F438" s="488">
        <v>0</v>
      </c>
      <c r="G438" s="488"/>
      <c r="H438" s="487"/>
    </row>
    <row r="439" spans="2:8" ht="25.5">
      <c r="B439" s="490" t="s">
        <v>2451</v>
      </c>
      <c r="C439" s="489" t="s">
        <v>963</v>
      </c>
      <c r="D439" s="488"/>
      <c r="E439" s="488">
        <v>59680.03</v>
      </c>
      <c r="F439" s="488">
        <v>0</v>
      </c>
      <c r="G439" s="488"/>
      <c r="H439" s="487"/>
    </row>
    <row r="440" spans="2:8">
      <c r="B440" s="490" t="s">
        <v>2450</v>
      </c>
      <c r="C440" s="489" t="s">
        <v>961</v>
      </c>
      <c r="D440" s="488">
        <v>0</v>
      </c>
      <c r="E440" s="488">
        <v>302563.26</v>
      </c>
      <c r="F440" s="488">
        <v>0</v>
      </c>
      <c r="G440" s="488">
        <v>302563.26</v>
      </c>
      <c r="H440" s="487"/>
    </row>
    <row r="441" spans="2:8">
      <c r="B441" s="490" t="s">
        <v>2449</v>
      </c>
      <c r="C441" s="489" t="s">
        <v>959</v>
      </c>
      <c r="D441" s="488"/>
      <c r="E441" s="488">
        <v>302563.26</v>
      </c>
      <c r="F441" s="488">
        <v>0</v>
      </c>
      <c r="G441" s="488"/>
      <c r="H441" s="487"/>
    </row>
    <row r="442" spans="2:8">
      <c r="B442" s="490" t="s">
        <v>2448</v>
      </c>
      <c r="C442" s="489" t="s">
        <v>957</v>
      </c>
      <c r="D442" s="488">
        <v>0</v>
      </c>
      <c r="E442" s="488">
        <v>120677.02</v>
      </c>
      <c r="F442" s="488">
        <v>0</v>
      </c>
      <c r="G442" s="488">
        <v>120677.02</v>
      </c>
      <c r="H442" s="487"/>
    </row>
    <row r="443" spans="2:8">
      <c r="B443" s="490" t="s">
        <v>2447</v>
      </c>
      <c r="C443" s="489" t="s">
        <v>955</v>
      </c>
      <c r="D443" s="488">
        <v>0</v>
      </c>
      <c r="E443" s="488">
        <v>120677.02</v>
      </c>
      <c r="F443" s="488">
        <v>0</v>
      </c>
      <c r="G443" s="488">
        <v>120677.02</v>
      </c>
      <c r="H443" s="487"/>
    </row>
    <row r="444" spans="2:8" ht="25.5">
      <c r="B444" s="490" t="s">
        <v>2446</v>
      </c>
      <c r="C444" s="489" t="s">
        <v>776</v>
      </c>
      <c r="D444" s="488"/>
      <c r="E444" s="488">
        <v>1000</v>
      </c>
      <c r="F444" s="488">
        <v>0</v>
      </c>
      <c r="G444" s="488"/>
      <c r="H444" s="487"/>
    </row>
    <row r="445" spans="2:8" ht="25.5">
      <c r="B445" s="490" t="s">
        <v>2445</v>
      </c>
      <c r="C445" s="489" t="s">
        <v>776</v>
      </c>
      <c r="D445" s="488"/>
      <c r="E445" s="488">
        <v>1000</v>
      </c>
      <c r="F445" s="488">
        <v>0</v>
      </c>
      <c r="G445" s="488"/>
      <c r="H445" s="487"/>
    </row>
    <row r="446" spans="2:8" ht="25.5">
      <c r="B446" s="490" t="s">
        <v>2444</v>
      </c>
      <c r="C446" s="489" t="s">
        <v>951</v>
      </c>
      <c r="D446" s="488"/>
      <c r="E446" s="488">
        <v>4352.55</v>
      </c>
      <c r="F446" s="488">
        <v>0</v>
      </c>
      <c r="G446" s="488"/>
      <c r="H446" s="487"/>
    </row>
    <row r="447" spans="2:8" ht="25.5">
      <c r="B447" s="490" t="s">
        <v>2443</v>
      </c>
      <c r="C447" s="489" t="s">
        <v>949</v>
      </c>
      <c r="D447" s="488"/>
      <c r="E447" s="488">
        <v>4352.55</v>
      </c>
      <c r="F447" s="488">
        <v>0</v>
      </c>
      <c r="G447" s="488"/>
      <c r="H447" s="487"/>
    </row>
    <row r="448" spans="2:8" ht="25.5">
      <c r="B448" s="490" t="s">
        <v>2442</v>
      </c>
      <c r="C448" s="489" t="s">
        <v>947</v>
      </c>
      <c r="D448" s="488"/>
      <c r="E448" s="488">
        <v>4352.55</v>
      </c>
      <c r="F448" s="488">
        <v>0</v>
      </c>
      <c r="G448" s="488"/>
      <c r="H448" s="487"/>
    </row>
    <row r="449" spans="2:8">
      <c r="B449" s="490" t="s">
        <v>2441</v>
      </c>
      <c r="C449" s="489" t="s">
        <v>945</v>
      </c>
      <c r="D449" s="488"/>
      <c r="E449" s="488">
        <v>8535.4599999999991</v>
      </c>
      <c r="F449" s="488">
        <v>0</v>
      </c>
      <c r="G449" s="488"/>
      <c r="H449" s="487"/>
    </row>
    <row r="450" spans="2:8">
      <c r="B450" s="490" t="s">
        <v>2440</v>
      </c>
      <c r="C450" s="489" t="s">
        <v>943</v>
      </c>
      <c r="D450" s="488"/>
      <c r="E450" s="488">
        <v>4352.55</v>
      </c>
      <c r="F450" s="488">
        <v>0</v>
      </c>
      <c r="G450" s="488"/>
      <c r="H450" s="487"/>
    </row>
    <row r="451" spans="2:8" ht="25.5">
      <c r="B451" s="490" t="s">
        <v>2439</v>
      </c>
      <c r="C451" s="489" t="s">
        <v>941</v>
      </c>
      <c r="D451" s="488"/>
      <c r="E451" s="488">
        <v>4352.55</v>
      </c>
      <c r="F451" s="488">
        <v>0</v>
      </c>
      <c r="G451" s="488"/>
      <c r="H451" s="487"/>
    </row>
    <row r="452" spans="2:8" ht="25.5">
      <c r="B452" s="490" t="s">
        <v>2438</v>
      </c>
      <c r="C452" s="489" t="s">
        <v>939</v>
      </c>
      <c r="D452" s="488"/>
      <c r="E452" s="488">
        <v>4352.55</v>
      </c>
      <c r="F452" s="488">
        <v>0</v>
      </c>
      <c r="G452" s="488"/>
      <c r="H452" s="487"/>
    </row>
    <row r="453" spans="2:8" ht="25.5">
      <c r="B453" s="490" t="s">
        <v>2437</v>
      </c>
      <c r="C453" s="489" t="s">
        <v>937</v>
      </c>
      <c r="D453" s="488"/>
      <c r="E453" s="488">
        <v>4352.55</v>
      </c>
      <c r="F453" s="488">
        <v>0</v>
      </c>
      <c r="G453" s="488"/>
      <c r="H453" s="487"/>
    </row>
    <row r="454" spans="2:8" ht="25.5">
      <c r="B454" s="490" t="s">
        <v>2436</v>
      </c>
      <c r="C454" s="489" t="s">
        <v>935</v>
      </c>
      <c r="D454" s="488"/>
      <c r="E454" s="488">
        <v>4352.55</v>
      </c>
      <c r="F454" s="488">
        <v>0</v>
      </c>
      <c r="G454" s="488"/>
      <c r="H454" s="487"/>
    </row>
    <row r="455" spans="2:8" ht="25.5">
      <c r="B455" s="490" t="s">
        <v>2435</v>
      </c>
      <c r="C455" s="489" t="s">
        <v>933</v>
      </c>
      <c r="D455" s="488"/>
      <c r="E455" s="488">
        <v>4352.55</v>
      </c>
      <c r="F455" s="488">
        <v>0</v>
      </c>
      <c r="G455" s="488"/>
      <c r="H455" s="487"/>
    </row>
    <row r="456" spans="2:8">
      <c r="B456" s="490" t="s">
        <v>2434</v>
      </c>
      <c r="C456" s="489" t="s">
        <v>931</v>
      </c>
      <c r="D456" s="488"/>
      <c r="E456" s="488">
        <v>4352.55</v>
      </c>
      <c r="F456" s="488">
        <v>0</v>
      </c>
      <c r="G456" s="488"/>
      <c r="H456" s="487"/>
    </row>
    <row r="457" spans="2:8" ht="25.5">
      <c r="B457" s="490" t="s">
        <v>2433</v>
      </c>
      <c r="C457" s="489" t="s">
        <v>929</v>
      </c>
      <c r="D457" s="488"/>
      <c r="E457" s="488">
        <v>4352.55</v>
      </c>
      <c r="F457" s="488">
        <v>0</v>
      </c>
      <c r="G457" s="488"/>
      <c r="H457" s="487"/>
    </row>
    <row r="458" spans="2:8" ht="25.5">
      <c r="B458" s="490" t="s">
        <v>2432</v>
      </c>
      <c r="C458" s="489" t="s">
        <v>771</v>
      </c>
      <c r="D458" s="488"/>
      <c r="E458" s="488">
        <v>850</v>
      </c>
      <c r="F458" s="488">
        <v>0</v>
      </c>
      <c r="G458" s="488"/>
      <c r="H458" s="487"/>
    </row>
    <row r="459" spans="2:8" ht="25.5">
      <c r="B459" s="490" t="s">
        <v>2431</v>
      </c>
      <c r="C459" s="489" t="s">
        <v>923</v>
      </c>
      <c r="D459" s="488"/>
      <c r="E459" s="488">
        <v>1300</v>
      </c>
      <c r="F459" s="488">
        <v>0</v>
      </c>
      <c r="G459" s="488"/>
      <c r="H459" s="487"/>
    </row>
    <row r="460" spans="2:8" ht="25.5">
      <c r="B460" s="490" t="s">
        <v>2430</v>
      </c>
      <c r="C460" s="489" t="s">
        <v>923</v>
      </c>
      <c r="D460" s="488"/>
      <c r="E460" s="488">
        <v>1300</v>
      </c>
      <c r="F460" s="488">
        <v>0</v>
      </c>
      <c r="G460" s="488"/>
      <c r="H460" s="487"/>
    </row>
    <row r="461" spans="2:8" ht="25.5">
      <c r="B461" s="490" t="s">
        <v>2429</v>
      </c>
      <c r="C461" s="489" t="s">
        <v>923</v>
      </c>
      <c r="D461" s="488"/>
      <c r="E461" s="488">
        <v>1200</v>
      </c>
      <c r="F461" s="488">
        <v>0</v>
      </c>
      <c r="G461" s="488"/>
      <c r="H461" s="487"/>
    </row>
    <row r="462" spans="2:8" ht="25.5">
      <c r="B462" s="490" t="s">
        <v>2428</v>
      </c>
      <c r="C462" s="489" t="s">
        <v>923</v>
      </c>
      <c r="D462" s="488"/>
      <c r="E462" s="488">
        <v>1200</v>
      </c>
      <c r="F462" s="488">
        <v>0</v>
      </c>
      <c r="G462" s="488"/>
      <c r="H462" s="487"/>
    </row>
    <row r="463" spans="2:8" ht="25.5">
      <c r="B463" s="490" t="s">
        <v>2427</v>
      </c>
      <c r="C463" s="489" t="s">
        <v>921</v>
      </c>
      <c r="D463" s="488"/>
      <c r="E463" s="488">
        <v>4352.55</v>
      </c>
      <c r="F463" s="488">
        <v>0</v>
      </c>
      <c r="G463" s="488"/>
      <c r="H463" s="487"/>
    </row>
    <row r="464" spans="2:8" ht="25.5">
      <c r="B464" s="490" t="s">
        <v>2426</v>
      </c>
      <c r="C464" s="489" t="s">
        <v>919</v>
      </c>
      <c r="D464" s="488"/>
      <c r="E464" s="488">
        <v>4352.55</v>
      </c>
      <c r="F464" s="488">
        <v>0</v>
      </c>
      <c r="G464" s="488"/>
      <c r="H464" s="487"/>
    </row>
    <row r="465" spans="2:8" ht="25.5">
      <c r="B465" s="490" t="s">
        <v>2425</v>
      </c>
      <c r="C465" s="489" t="s">
        <v>917</v>
      </c>
      <c r="D465" s="488"/>
      <c r="E465" s="488">
        <v>4352.55</v>
      </c>
      <c r="F465" s="488">
        <v>0</v>
      </c>
      <c r="G465" s="488"/>
      <c r="H465" s="487"/>
    </row>
    <row r="466" spans="2:8" ht="25.5">
      <c r="B466" s="490" t="s">
        <v>2424</v>
      </c>
      <c r="C466" s="489" t="s">
        <v>915</v>
      </c>
      <c r="D466" s="488"/>
      <c r="E466" s="488">
        <v>4352.55</v>
      </c>
      <c r="F466" s="488">
        <v>0</v>
      </c>
      <c r="G466" s="488"/>
      <c r="H466" s="487"/>
    </row>
    <row r="467" spans="2:8" ht="25.5">
      <c r="B467" s="490" t="s">
        <v>2423</v>
      </c>
      <c r="C467" s="489" t="s">
        <v>913</v>
      </c>
      <c r="D467" s="488"/>
      <c r="E467" s="488">
        <v>4352.55</v>
      </c>
      <c r="F467" s="488">
        <v>0</v>
      </c>
      <c r="G467" s="488"/>
      <c r="H467" s="487"/>
    </row>
    <row r="468" spans="2:8" ht="25.5">
      <c r="B468" s="490" t="s">
        <v>2422</v>
      </c>
      <c r="C468" s="489" t="s">
        <v>911</v>
      </c>
      <c r="D468" s="488"/>
      <c r="E468" s="488">
        <v>4352.55</v>
      </c>
      <c r="F468" s="488">
        <v>0</v>
      </c>
      <c r="G468" s="488"/>
      <c r="H468" s="487"/>
    </row>
    <row r="469" spans="2:8" ht="25.5">
      <c r="B469" s="490" t="s">
        <v>2421</v>
      </c>
      <c r="C469" s="489" t="s">
        <v>909</v>
      </c>
      <c r="D469" s="488"/>
      <c r="E469" s="488">
        <v>4352.55</v>
      </c>
      <c r="F469" s="488">
        <v>0</v>
      </c>
      <c r="G469" s="488"/>
      <c r="H469" s="487"/>
    </row>
    <row r="470" spans="2:8" ht="25.5">
      <c r="B470" s="490" t="s">
        <v>2420</v>
      </c>
      <c r="C470" s="489" t="s">
        <v>907</v>
      </c>
      <c r="D470" s="488"/>
      <c r="E470" s="488">
        <v>4352.55</v>
      </c>
      <c r="F470" s="488">
        <v>0</v>
      </c>
      <c r="G470" s="488"/>
      <c r="H470" s="487"/>
    </row>
    <row r="471" spans="2:8" ht="25.5">
      <c r="B471" s="490" t="s">
        <v>2419</v>
      </c>
      <c r="C471" s="489" t="s">
        <v>905</v>
      </c>
      <c r="D471" s="488"/>
      <c r="E471" s="488">
        <v>4352.55</v>
      </c>
      <c r="F471" s="488">
        <v>0</v>
      </c>
      <c r="G471" s="488"/>
      <c r="H471" s="487"/>
    </row>
    <row r="472" spans="2:8">
      <c r="B472" s="490" t="s">
        <v>2418</v>
      </c>
      <c r="C472" s="489" t="s">
        <v>903</v>
      </c>
      <c r="D472" s="488"/>
      <c r="E472" s="488">
        <v>8535.4599999999991</v>
      </c>
      <c r="F472" s="488">
        <v>0</v>
      </c>
      <c r="G472" s="488"/>
      <c r="H472" s="487"/>
    </row>
    <row r="473" spans="2:8">
      <c r="B473" s="490" t="s">
        <v>2417</v>
      </c>
      <c r="C473" s="489" t="s">
        <v>901</v>
      </c>
      <c r="D473" s="488"/>
      <c r="E473" s="488">
        <v>4352.55</v>
      </c>
      <c r="F473" s="488">
        <v>0</v>
      </c>
      <c r="G473" s="488"/>
      <c r="H473" s="487"/>
    </row>
    <row r="474" spans="2:8" ht="25.5">
      <c r="B474" s="490" t="s">
        <v>2416</v>
      </c>
      <c r="C474" s="489" t="s">
        <v>899</v>
      </c>
      <c r="D474" s="488"/>
      <c r="E474" s="488">
        <v>4352.55</v>
      </c>
      <c r="F474" s="488">
        <v>0</v>
      </c>
      <c r="G474" s="488"/>
      <c r="H474" s="487"/>
    </row>
    <row r="475" spans="2:8">
      <c r="B475" s="490" t="s">
        <v>2415</v>
      </c>
      <c r="C475" s="489" t="s">
        <v>897</v>
      </c>
      <c r="D475" s="488">
        <v>0</v>
      </c>
      <c r="E475" s="488">
        <v>207692.54</v>
      </c>
      <c r="F475" s="488">
        <v>0</v>
      </c>
      <c r="G475" s="488">
        <v>207692.54</v>
      </c>
      <c r="H475" s="487"/>
    </row>
    <row r="476" spans="2:8">
      <c r="B476" s="490" t="s">
        <v>2414</v>
      </c>
      <c r="C476" s="489" t="s">
        <v>895</v>
      </c>
      <c r="D476" s="488">
        <v>0</v>
      </c>
      <c r="E476" s="488">
        <v>207692.54</v>
      </c>
      <c r="F476" s="488">
        <v>0</v>
      </c>
      <c r="G476" s="488">
        <v>207692.54</v>
      </c>
      <c r="H476" s="487"/>
    </row>
    <row r="477" spans="2:8">
      <c r="B477" s="490" t="s">
        <v>2413</v>
      </c>
      <c r="C477" s="489" t="s">
        <v>893</v>
      </c>
      <c r="D477" s="488">
        <v>0</v>
      </c>
      <c r="E477" s="488">
        <v>85345.24</v>
      </c>
      <c r="F477" s="488">
        <v>0</v>
      </c>
      <c r="G477" s="488">
        <v>85345.24</v>
      </c>
      <c r="H477" s="487"/>
    </row>
    <row r="478" spans="2:8">
      <c r="B478" s="490" t="s">
        <v>2412</v>
      </c>
      <c r="C478" s="489" t="s">
        <v>852</v>
      </c>
      <c r="D478" s="488"/>
      <c r="E478" s="488">
        <v>7913.9</v>
      </c>
      <c r="F478" s="488">
        <v>0</v>
      </c>
      <c r="G478" s="488"/>
      <c r="H478" s="487"/>
    </row>
    <row r="479" spans="2:8">
      <c r="B479" s="490" t="s">
        <v>2411</v>
      </c>
      <c r="C479" s="489" t="s">
        <v>852</v>
      </c>
      <c r="D479" s="488"/>
      <c r="E479" s="488">
        <v>7913.9</v>
      </c>
      <c r="F479" s="488">
        <v>0</v>
      </c>
      <c r="G479" s="488"/>
      <c r="H479" s="487"/>
    </row>
    <row r="480" spans="2:8">
      <c r="B480" s="490" t="s">
        <v>2410</v>
      </c>
      <c r="C480" s="489" t="s">
        <v>857</v>
      </c>
      <c r="D480" s="488"/>
      <c r="E480" s="488">
        <v>37500.080000000002</v>
      </c>
      <c r="F480" s="488">
        <v>0</v>
      </c>
      <c r="G480" s="488"/>
      <c r="H480" s="487"/>
    </row>
    <row r="481" spans="2:8">
      <c r="B481" s="490" t="s">
        <v>2409</v>
      </c>
      <c r="C481" s="489" t="s">
        <v>852</v>
      </c>
      <c r="D481" s="488"/>
      <c r="E481" s="488">
        <v>7913.9</v>
      </c>
      <c r="F481" s="488">
        <v>0</v>
      </c>
      <c r="G481" s="488"/>
      <c r="H481" s="487"/>
    </row>
    <row r="482" spans="2:8">
      <c r="B482" s="490" t="s">
        <v>2408</v>
      </c>
      <c r="C482" s="489" t="s">
        <v>854</v>
      </c>
      <c r="D482" s="488"/>
      <c r="E482" s="488">
        <v>12232.61</v>
      </c>
      <c r="F482" s="488">
        <v>0</v>
      </c>
      <c r="G482" s="488"/>
      <c r="H482" s="487"/>
    </row>
    <row r="483" spans="2:8">
      <c r="B483" s="490" t="s">
        <v>2407</v>
      </c>
      <c r="C483" s="489" t="s">
        <v>852</v>
      </c>
      <c r="D483" s="488"/>
      <c r="E483" s="488">
        <v>11870.85</v>
      </c>
      <c r="F483" s="488">
        <v>0</v>
      </c>
      <c r="G483" s="488"/>
      <c r="H483" s="487"/>
    </row>
    <row r="484" spans="2:8">
      <c r="B484" s="490" t="s">
        <v>2406</v>
      </c>
      <c r="C484" s="489" t="s">
        <v>885</v>
      </c>
      <c r="D484" s="488">
        <v>0</v>
      </c>
      <c r="E484" s="488">
        <v>69051.58</v>
      </c>
      <c r="F484" s="488">
        <v>0</v>
      </c>
      <c r="G484" s="488">
        <v>69051.58</v>
      </c>
      <c r="H484" s="487"/>
    </row>
    <row r="485" spans="2:8">
      <c r="B485" s="490" t="s">
        <v>2405</v>
      </c>
      <c r="C485" s="489" t="s">
        <v>852</v>
      </c>
      <c r="D485" s="488"/>
      <c r="E485" s="488">
        <v>6000.3</v>
      </c>
      <c r="F485" s="488">
        <v>0</v>
      </c>
      <c r="G485" s="488"/>
      <c r="H485" s="487"/>
    </row>
    <row r="486" spans="2:8">
      <c r="B486" s="490" t="s">
        <v>2404</v>
      </c>
      <c r="C486" s="489" t="s">
        <v>852</v>
      </c>
      <c r="D486" s="488"/>
      <c r="E486" s="488">
        <v>6000.3</v>
      </c>
      <c r="F486" s="488">
        <v>0</v>
      </c>
      <c r="G486" s="488"/>
      <c r="H486" s="487"/>
    </row>
    <row r="487" spans="2:8">
      <c r="B487" s="490" t="s">
        <v>2403</v>
      </c>
      <c r="C487" s="489" t="s">
        <v>857</v>
      </c>
      <c r="D487" s="488"/>
      <c r="E487" s="488">
        <v>32775.5</v>
      </c>
      <c r="F487" s="488">
        <v>0</v>
      </c>
      <c r="G487" s="488"/>
      <c r="H487" s="487"/>
    </row>
    <row r="488" spans="2:8">
      <c r="B488" s="490" t="s">
        <v>2402</v>
      </c>
      <c r="C488" s="489" t="s">
        <v>852</v>
      </c>
      <c r="D488" s="488"/>
      <c r="E488" s="488">
        <v>6000.3</v>
      </c>
      <c r="F488" s="488">
        <v>0</v>
      </c>
      <c r="G488" s="488"/>
      <c r="H488" s="487"/>
    </row>
    <row r="489" spans="2:8">
      <c r="B489" s="490" t="s">
        <v>2401</v>
      </c>
      <c r="C489" s="489" t="s">
        <v>854</v>
      </c>
      <c r="D489" s="488"/>
      <c r="E489" s="488">
        <v>9274.73</v>
      </c>
      <c r="F489" s="488">
        <v>0</v>
      </c>
      <c r="G489" s="488"/>
      <c r="H489" s="487"/>
    </row>
    <row r="490" spans="2:8">
      <c r="B490" s="490" t="s">
        <v>2400</v>
      </c>
      <c r="C490" s="489" t="s">
        <v>852</v>
      </c>
      <c r="D490" s="488"/>
      <c r="E490" s="488">
        <v>9000.4500000000007</v>
      </c>
      <c r="F490" s="488">
        <v>0</v>
      </c>
      <c r="G490" s="488"/>
      <c r="H490" s="487"/>
    </row>
    <row r="491" spans="2:8">
      <c r="B491" s="490" t="s">
        <v>2399</v>
      </c>
      <c r="C491" s="489" t="s">
        <v>877</v>
      </c>
      <c r="D491" s="488">
        <v>0</v>
      </c>
      <c r="E491" s="488">
        <v>20226.57</v>
      </c>
      <c r="F491" s="488">
        <v>0</v>
      </c>
      <c r="G491" s="488">
        <v>20226.57</v>
      </c>
      <c r="H491" s="487"/>
    </row>
    <row r="492" spans="2:8">
      <c r="B492" s="490" t="s">
        <v>2398</v>
      </c>
      <c r="C492" s="489" t="s">
        <v>852</v>
      </c>
      <c r="D492" s="488"/>
      <c r="E492" s="488">
        <v>1728.14</v>
      </c>
      <c r="F492" s="488">
        <v>0</v>
      </c>
      <c r="G492" s="488"/>
      <c r="H492" s="487"/>
    </row>
    <row r="493" spans="2:8">
      <c r="B493" s="490" t="s">
        <v>2397</v>
      </c>
      <c r="C493" s="489" t="s">
        <v>852</v>
      </c>
      <c r="D493" s="488"/>
      <c r="E493" s="488">
        <v>1728.14</v>
      </c>
      <c r="F493" s="488">
        <v>0</v>
      </c>
      <c r="G493" s="488"/>
      <c r="H493" s="487"/>
    </row>
    <row r="494" spans="2:8">
      <c r="B494" s="490" t="s">
        <v>2396</v>
      </c>
      <c r="C494" s="489" t="s">
        <v>857</v>
      </c>
      <c r="D494" s="488"/>
      <c r="E494" s="488">
        <v>8636.9500000000007</v>
      </c>
      <c r="F494" s="488">
        <v>0</v>
      </c>
      <c r="G494" s="488"/>
      <c r="H494" s="487"/>
    </row>
    <row r="495" spans="2:8">
      <c r="B495" s="490" t="s">
        <v>2395</v>
      </c>
      <c r="C495" s="489" t="s">
        <v>852</v>
      </c>
      <c r="D495" s="488"/>
      <c r="E495" s="488">
        <v>1728.14</v>
      </c>
      <c r="F495" s="488">
        <v>0</v>
      </c>
      <c r="G495" s="488"/>
      <c r="H495" s="487"/>
    </row>
    <row r="496" spans="2:8">
      <c r="B496" s="490" t="s">
        <v>2394</v>
      </c>
      <c r="C496" s="489" t="s">
        <v>854</v>
      </c>
      <c r="D496" s="488"/>
      <c r="E496" s="488">
        <v>3812.99</v>
      </c>
      <c r="F496" s="488">
        <v>0</v>
      </c>
      <c r="G496" s="488"/>
      <c r="H496" s="487"/>
    </row>
    <row r="497" spans="2:8">
      <c r="B497" s="490" t="s">
        <v>2393</v>
      </c>
      <c r="C497" s="489" t="s">
        <v>852</v>
      </c>
      <c r="D497" s="488"/>
      <c r="E497" s="488">
        <v>2592.21</v>
      </c>
      <c r="F497" s="488">
        <v>0</v>
      </c>
      <c r="G497" s="488"/>
      <c r="H497" s="487"/>
    </row>
    <row r="498" spans="2:8" ht="25.5">
      <c r="B498" s="490" t="s">
        <v>2392</v>
      </c>
      <c r="C498" s="489" t="s">
        <v>869</v>
      </c>
      <c r="D498" s="488">
        <v>0</v>
      </c>
      <c r="E498" s="488">
        <v>26899</v>
      </c>
      <c r="F498" s="488">
        <v>0</v>
      </c>
      <c r="G498" s="488">
        <v>26899</v>
      </c>
      <c r="H498" s="487"/>
    </row>
    <row r="499" spans="2:8">
      <c r="B499" s="490" t="s">
        <v>2391</v>
      </c>
      <c r="C499" s="489" t="s">
        <v>852</v>
      </c>
      <c r="D499" s="488"/>
      <c r="E499" s="488">
        <v>2432.58</v>
      </c>
      <c r="F499" s="488">
        <v>0</v>
      </c>
      <c r="G499" s="488"/>
      <c r="H499" s="487"/>
    </row>
    <row r="500" spans="2:8">
      <c r="B500" s="490" t="s">
        <v>2390</v>
      </c>
      <c r="C500" s="489" t="s">
        <v>852</v>
      </c>
      <c r="D500" s="488"/>
      <c r="E500" s="488">
        <v>2432.58</v>
      </c>
      <c r="F500" s="488">
        <v>0</v>
      </c>
      <c r="G500" s="488"/>
      <c r="H500" s="487"/>
    </row>
    <row r="501" spans="2:8">
      <c r="B501" s="490" t="s">
        <v>2389</v>
      </c>
      <c r="C501" s="489" t="s">
        <v>857</v>
      </c>
      <c r="D501" s="488"/>
      <c r="E501" s="488">
        <v>12225.7</v>
      </c>
      <c r="F501" s="488">
        <v>0</v>
      </c>
      <c r="G501" s="488"/>
      <c r="H501" s="487"/>
    </row>
    <row r="502" spans="2:8">
      <c r="B502" s="490" t="s">
        <v>2388</v>
      </c>
      <c r="C502" s="489" t="s">
        <v>852</v>
      </c>
      <c r="D502" s="488"/>
      <c r="E502" s="488">
        <v>2432.58</v>
      </c>
      <c r="F502" s="488">
        <v>0</v>
      </c>
      <c r="G502" s="488"/>
      <c r="H502" s="487"/>
    </row>
    <row r="503" spans="2:8">
      <c r="B503" s="490" t="s">
        <v>2387</v>
      </c>
      <c r="C503" s="489" t="s">
        <v>854</v>
      </c>
      <c r="D503" s="488"/>
      <c r="E503" s="488">
        <v>4942.9799999999996</v>
      </c>
      <c r="F503" s="488">
        <v>0</v>
      </c>
      <c r="G503" s="488"/>
      <c r="H503" s="487"/>
    </row>
    <row r="504" spans="2:8">
      <c r="B504" s="490" t="s">
        <v>2386</v>
      </c>
      <c r="C504" s="489" t="s">
        <v>852</v>
      </c>
      <c r="D504" s="488"/>
      <c r="E504" s="488">
        <v>2432.58</v>
      </c>
      <c r="F504" s="488">
        <v>0</v>
      </c>
      <c r="G504" s="488"/>
      <c r="H504" s="487"/>
    </row>
    <row r="505" spans="2:8">
      <c r="B505" s="490" t="s">
        <v>2385</v>
      </c>
      <c r="C505" s="489" t="s">
        <v>861</v>
      </c>
      <c r="D505" s="488">
        <v>0</v>
      </c>
      <c r="E505" s="488">
        <v>6170.15</v>
      </c>
      <c r="F505" s="488">
        <v>0</v>
      </c>
      <c r="G505" s="488">
        <v>6170.15</v>
      </c>
      <c r="H505" s="487"/>
    </row>
    <row r="506" spans="2:8">
      <c r="B506" s="490" t="s">
        <v>2384</v>
      </c>
      <c r="C506" s="489" t="s">
        <v>852</v>
      </c>
      <c r="D506" s="488"/>
      <c r="E506" s="488">
        <v>551.4</v>
      </c>
      <c r="F506" s="488">
        <v>0</v>
      </c>
      <c r="G506" s="488"/>
      <c r="H506" s="487"/>
    </row>
    <row r="507" spans="2:8">
      <c r="B507" s="490" t="s">
        <v>2383</v>
      </c>
      <c r="C507" s="489" t="s">
        <v>852</v>
      </c>
      <c r="D507" s="488"/>
      <c r="E507" s="488">
        <v>551.4</v>
      </c>
      <c r="F507" s="488">
        <v>0</v>
      </c>
      <c r="G507" s="488"/>
      <c r="H507" s="487"/>
    </row>
    <row r="508" spans="2:8">
      <c r="B508" s="490" t="s">
        <v>2382</v>
      </c>
      <c r="C508" s="489" t="s">
        <v>857</v>
      </c>
      <c r="D508" s="488"/>
      <c r="E508" s="488">
        <v>2735.09</v>
      </c>
      <c r="F508" s="488">
        <v>0</v>
      </c>
      <c r="G508" s="488"/>
      <c r="H508" s="487"/>
    </row>
    <row r="509" spans="2:8">
      <c r="B509" s="490" t="s">
        <v>2381</v>
      </c>
      <c r="C509" s="489" t="s">
        <v>852</v>
      </c>
      <c r="D509" s="488"/>
      <c r="E509" s="488">
        <v>551.4</v>
      </c>
      <c r="F509" s="488">
        <v>0</v>
      </c>
      <c r="G509" s="488"/>
      <c r="H509" s="487"/>
    </row>
    <row r="510" spans="2:8">
      <c r="B510" s="490" t="s">
        <v>2380</v>
      </c>
      <c r="C510" s="489" t="s">
        <v>854</v>
      </c>
      <c r="D510" s="488"/>
      <c r="E510" s="488">
        <v>1229.46</v>
      </c>
      <c r="F510" s="488">
        <v>0</v>
      </c>
      <c r="G510" s="488"/>
      <c r="H510" s="487"/>
    </row>
    <row r="511" spans="2:8">
      <c r="B511" s="490" t="s">
        <v>2379</v>
      </c>
      <c r="C511" s="489" t="s">
        <v>852</v>
      </c>
      <c r="D511" s="488"/>
      <c r="E511" s="488">
        <v>551.4</v>
      </c>
      <c r="F511" s="488">
        <v>0</v>
      </c>
      <c r="G511" s="488"/>
      <c r="H511" s="487"/>
    </row>
    <row r="512" spans="2:8">
      <c r="B512" s="490" t="s">
        <v>2378</v>
      </c>
      <c r="C512" s="489" t="s">
        <v>850</v>
      </c>
      <c r="D512" s="488">
        <v>0</v>
      </c>
      <c r="E512" s="488">
        <v>153771.32999999999</v>
      </c>
      <c r="F512" s="488">
        <v>0</v>
      </c>
      <c r="G512" s="488">
        <v>153771.32999999999</v>
      </c>
      <c r="H512" s="487"/>
    </row>
    <row r="513" spans="2:8" ht="25.5">
      <c r="B513" s="490" t="s">
        <v>2377</v>
      </c>
      <c r="C513" s="489" t="s">
        <v>848</v>
      </c>
      <c r="D513" s="488">
        <v>0</v>
      </c>
      <c r="E513" s="488">
        <v>9986.59</v>
      </c>
      <c r="F513" s="488">
        <v>0</v>
      </c>
      <c r="G513" s="488">
        <v>9986.59</v>
      </c>
      <c r="H513" s="487"/>
    </row>
    <row r="514" spans="2:8">
      <c r="B514" s="490" t="s">
        <v>2376</v>
      </c>
      <c r="C514" s="489" t="s">
        <v>846</v>
      </c>
      <c r="D514" s="488">
        <v>0</v>
      </c>
      <c r="E514" s="488">
        <v>2780.38</v>
      </c>
      <c r="F514" s="488">
        <v>0</v>
      </c>
      <c r="G514" s="488">
        <v>2780.38</v>
      </c>
      <c r="H514" s="487"/>
    </row>
    <row r="515" spans="2:8">
      <c r="B515" s="490" t="s">
        <v>2375</v>
      </c>
      <c r="C515" s="489" t="s">
        <v>844</v>
      </c>
      <c r="D515" s="488">
        <v>0</v>
      </c>
      <c r="E515" s="488">
        <v>2780.38</v>
      </c>
      <c r="F515" s="488">
        <v>0</v>
      </c>
      <c r="G515" s="488">
        <v>2780.38</v>
      </c>
      <c r="H515" s="487"/>
    </row>
    <row r="516" spans="2:8" ht="25.5">
      <c r="B516" s="490" t="s">
        <v>2374</v>
      </c>
      <c r="C516" s="489" t="s">
        <v>773</v>
      </c>
      <c r="D516" s="488"/>
      <c r="E516" s="488">
        <v>401</v>
      </c>
      <c r="F516" s="488">
        <v>0</v>
      </c>
      <c r="G516" s="488"/>
      <c r="H516" s="487"/>
    </row>
    <row r="517" spans="2:8" ht="25.5">
      <c r="B517" s="490" t="s">
        <v>2373</v>
      </c>
      <c r="C517" s="489" t="s">
        <v>822</v>
      </c>
      <c r="D517" s="488"/>
      <c r="E517" s="488">
        <v>550.49</v>
      </c>
      <c r="F517" s="488">
        <v>0</v>
      </c>
      <c r="G517" s="488"/>
      <c r="H517" s="487"/>
    </row>
    <row r="518" spans="2:8">
      <c r="B518" s="490" t="s">
        <v>2372</v>
      </c>
      <c r="C518" s="489" t="s">
        <v>840</v>
      </c>
      <c r="D518" s="488"/>
      <c r="E518" s="488">
        <v>1828.89</v>
      </c>
      <c r="F518" s="488">
        <v>0</v>
      </c>
      <c r="G518" s="488"/>
      <c r="H518" s="487"/>
    </row>
    <row r="519" spans="2:8">
      <c r="B519" s="490" t="s">
        <v>2371</v>
      </c>
      <c r="C519" s="489" t="s">
        <v>838</v>
      </c>
      <c r="D519" s="488">
        <v>0</v>
      </c>
      <c r="E519" s="488">
        <v>2500</v>
      </c>
      <c r="F519" s="488">
        <v>0</v>
      </c>
      <c r="G519" s="488">
        <v>2500</v>
      </c>
      <c r="H519" s="487"/>
    </row>
    <row r="520" spans="2:8">
      <c r="B520" s="490" t="s">
        <v>2370</v>
      </c>
      <c r="C520" s="489" t="s">
        <v>836</v>
      </c>
      <c r="D520" s="488">
        <v>0</v>
      </c>
      <c r="E520" s="488">
        <v>2500</v>
      </c>
      <c r="F520" s="488">
        <v>0</v>
      </c>
      <c r="G520" s="488">
        <v>2500</v>
      </c>
      <c r="H520" s="487"/>
    </row>
    <row r="521" spans="2:8" ht="25.5">
      <c r="B521" s="490" t="s">
        <v>2369</v>
      </c>
      <c r="C521" s="489" t="s">
        <v>773</v>
      </c>
      <c r="D521" s="488"/>
      <c r="E521" s="488">
        <v>1000</v>
      </c>
      <c r="F521" s="488">
        <v>0</v>
      </c>
      <c r="G521" s="488"/>
      <c r="H521" s="487"/>
    </row>
    <row r="522" spans="2:8" ht="25.5">
      <c r="B522" s="490" t="s">
        <v>2368</v>
      </c>
      <c r="C522" s="489" t="s">
        <v>769</v>
      </c>
      <c r="D522" s="488"/>
      <c r="E522" s="488">
        <v>1500</v>
      </c>
      <c r="F522" s="488">
        <v>0</v>
      </c>
      <c r="G522" s="488"/>
      <c r="H522" s="487"/>
    </row>
    <row r="523" spans="2:8" ht="25.5">
      <c r="B523" s="490" t="s">
        <v>2367</v>
      </c>
      <c r="C523" s="489" t="s">
        <v>832</v>
      </c>
      <c r="D523" s="488">
        <v>0</v>
      </c>
      <c r="E523" s="488">
        <v>1500</v>
      </c>
      <c r="F523" s="488">
        <v>0</v>
      </c>
      <c r="G523" s="488">
        <v>1500</v>
      </c>
      <c r="H523" s="487"/>
    </row>
    <row r="524" spans="2:8" ht="25.5">
      <c r="B524" s="490" t="s">
        <v>2366</v>
      </c>
      <c r="C524" s="489" t="s">
        <v>830</v>
      </c>
      <c r="D524" s="488">
        <v>0</v>
      </c>
      <c r="E524" s="488">
        <v>1500</v>
      </c>
      <c r="F524" s="488">
        <v>0</v>
      </c>
      <c r="G524" s="488">
        <v>1500</v>
      </c>
      <c r="H524" s="487"/>
    </row>
    <row r="525" spans="2:8" ht="25.5">
      <c r="B525" s="490" t="s">
        <v>2365</v>
      </c>
      <c r="C525" s="489" t="s">
        <v>822</v>
      </c>
      <c r="D525" s="488"/>
      <c r="E525" s="488">
        <v>1500</v>
      </c>
      <c r="F525" s="488">
        <v>0</v>
      </c>
      <c r="G525" s="488"/>
      <c r="H525" s="487"/>
    </row>
    <row r="526" spans="2:8">
      <c r="B526" s="490" t="s">
        <v>2364</v>
      </c>
      <c r="C526" s="489" t="s">
        <v>827</v>
      </c>
      <c r="D526" s="488">
        <v>0</v>
      </c>
      <c r="E526" s="488">
        <v>3206.21</v>
      </c>
      <c r="F526" s="488">
        <v>0</v>
      </c>
      <c r="G526" s="488">
        <v>3206.21</v>
      </c>
      <c r="H526" s="487"/>
    </row>
    <row r="527" spans="2:8">
      <c r="B527" s="490" t="s">
        <v>2363</v>
      </c>
      <c r="C527" s="489" t="s">
        <v>825</v>
      </c>
      <c r="D527" s="488">
        <v>0</v>
      </c>
      <c r="E527" s="488">
        <v>3206.21</v>
      </c>
      <c r="F527" s="488">
        <v>0</v>
      </c>
      <c r="G527" s="488">
        <v>3206.21</v>
      </c>
      <c r="H527" s="487"/>
    </row>
    <row r="528" spans="2:8" ht="25.5">
      <c r="B528" s="490" t="s">
        <v>2362</v>
      </c>
      <c r="C528" s="489" t="s">
        <v>773</v>
      </c>
      <c r="D528" s="488"/>
      <c r="E528" s="488">
        <v>1256.7</v>
      </c>
      <c r="F528" s="488">
        <v>0</v>
      </c>
      <c r="G528" s="488"/>
      <c r="H528" s="487"/>
    </row>
    <row r="529" spans="2:8" ht="25.5">
      <c r="B529" s="490" t="s">
        <v>2361</v>
      </c>
      <c r="C529" s="489" t="s">
        <v>822</v>
      </c>
      <c r="D529" s="488"/>
      <c r="E529" s="488">
        <v>1949.51</v>
      </c>
      <c r="F529" s="488">
        <v>0</v>
      </c>
      <c r="G529" s="488"/>
      <c r="H529" s="487"/>
    </row>
    <row r="530" spans="2:8">
      <c r="B530" s="490" t="s">
        <v>2360</v>
      </c>
      <c r="C530" s="489" t="s">
        <v>820</v>
      </c>
      <c r="D530" s="488">
        <v>0</v>
      </c>
      <c r="E530" s="488">
        <v>14096</v>
      </c>
      <c r="F530" s="488">
        <v>0</v>
      </c>
      <c r="G530" s="488">
        <v>14096</v>
      </c>
      <c r="H530" s="487"/>
    </row>
    <row r="531" spans="2:8">
      <c r="B531" s="490" t="s">
        <v>2359</v>
      </c>
      <c r="C531" s="489" t="s">
        <v>817</v>
      </c>
      <c r="D531" s="488">
        <v>0</v>
      </c>
      <c r="E531" s="488">
        <v>9384</v>
      </c>
      <c r="F531" s="488">
        <v>0</v>
      </c>
      <c r="G531" s="488">
        <v>9384</v>
      </c>
      <c r="H531" s="487"/>
    </row>
    <row r="532" spans="2:8">
      <c r="B532" s="490" t="s">
        <v>2358</v>
      </c>
      <c r="C532" s="489" t="s">
        <v>817</v>
      </c>
      <c r="D532" s="488">
        <v>0</v>
      </c>
      <c r="E532" s="488">
        <v>9384</v>
      </c>
      <c r="F532" s="488">
        <v>0</v>
      </c>
      <c r="G532" s="488">
        <v>9384</v>
      </c>
      <c r="H532" s="487"/>
    </row>
    <row r="533" spans="2:8" ht="25.5">
      <c r="B533" s="490" t="s">
        <v>2357</v>
      </c>
      <c r="C533" s="489" t="s">
        <v>776</v>
      </c>
      <c r="D533" s="488"/>
      <c r="E533" s="488">
        <v>336</v>
      </c>
      <c r="F533" s="488">
        <v>0</v>
      </c>
      <c r="G533" s="488"/>
      <c r="H533" s="487"/>
    </row>
    <row r="534" spans="2:8" ht="25.5">
      <c r="B534" s="490" t="s">
        <v>2356</v>
      </c>
      <c r="C534" s="489" t="s">
        <v>814</v>
      </c>
      <c r="D534" s="488"/>
      <c r="E534" s="488">
        <v>9048</v>
      </c>
      <c r="F534" s="488">
        <v>0</v>
      </c>
      <c r="G534" s="488"/>
      <c r="H534" s="487"/>
    </row>
    <row r="535" spans="2:8">
      <c r="B535" s="490" t="s">
        <v>2355</v>
      </c>
      <c r="C535" s="489" t="s">
        <v>811</v>
      </c>
      <c r="D535" s="488">
        <v>0</v>
      </c>
      <c r="E535" s="488">
        <v>4712</v>
      </c>
      <c r="F535" s="488">
        <v>0</v>
      </c>
      <c r="G535" s="488">
        <v>4712</v>
      </c>
      <c r="H535" s="487"/>
    </row>
    <row r="536" spans="2:8">
      <c r="B536" s="490" t="s">
        <v>2354</v>
      </c>
      <c r="C536" s="489" t="s">
        <v>811</v>
      </c>
      <c r="D536" s="488">
        <v>0</v>
      </c>
      <c r="E536" s="488">
        <v>4712</v>
      </c>
      <c r="F536" s="488">
        <v>0</v>
      </c>
      <c r="G536" s="488">
        <v>4712</v>
      </c>
      <c r="H536" s="487"/>
    </row>
    <row r="537" spans="2:8">
      <c r="B537" s="490" t="s">
        <v>2353</v>
      </c>
      <c r="C537" s="489" t="s">
        <v>809</v>
      </c>
      <c r="D537" s="488"/>
      <c r="E537" s="488">
        <v>4712</v>
      </c>
      <c r="F537" s="488">
        <v>0</v>
      </c>
      <c r="G537" s="488"/>
      <c r="H537" s="487"/>
    </row>
    <row r="538" spans="2:8">
      <c r="B538" s="490" t="s">
        <v>2352</v>
      </c>
      <c r="C538" s="489" t="s">
        <v>807</v>
      </c>
      <c r="D538" s="488">
        <v>0</v>
      </c>
      <c r="E538" s="488">
        <v>9772.86</v>
      </c>
      <c r="F538" s="488">
        <v>0</v>
      </c>
      <c r="G538" s="488">
        <v>9772.86</v>
      </c>
      <c r="H538" s="487"/>
    </row>
    <row r="539" spans="2:8">
      <c r="B539" s="490" t="s">
        <v>2351</v>
      </c>
      <c r="C539" s="489" t="s">
        <v>804</v>
      </c>
      <c r="D539" s="488">
        <v>0</v>
      </c>
      <c r="E539" s="488">
        <v>9772.86</v>
      </c>
      <c r="F539" s="488">
        <v>0</v>
      </c>
      <c r="G539" s="488">
        <v>9772.86</v>
      </c>
      <c r="H539" s="487"/>
    </row>
    <row r="540" spans="2:8">
      <c r="B540" s="490" t="s">
        <v>2350</v>
      </c>
      <c r="C540" s="489" t="s">
        <v>804</v>
      </c>
      <c r="D540" s="488">
        <v>0</v>
      </c>
      <c r="E540" s="488">
        <v>9772.86</v>
      </c>
      <c r="F540" s="488">
        <v>0</v>
      </c>
      <c r="G540" s="488">
        <v>9772.86</v>
      </c>
      <c r="H540" s="487"/>
    </row>
    <row r="541" spans="2:8">
      <c r="B541" s="490" t="s">
        <v>2349</v>
      </c>
      <c r="C541" s="489" t="s">
        <v>802</v>
      </c>
      <c r="D541" s="488"/>
      <c r="E541" s="488">
        <v>1399.82</v>
      </c>
      <c r="F541" s="488">
        <v>0</v>
      </c>
      <c r="G541" s="488"/>
      <c r="H541" s="487"/>
    </row>
    <row r="542" spans="2:8">
      <c r="B542" s="490" t="s">
        <v>2348</v>
      </c>
      <c r="C542" s="489" t="s">
        <v>800</v>
      </c>
      <c r="D542" s="488"/>
      <c r="E542" s="488">
        <v>8373.0400000000009</v>
      </c>
      <c r="F542" s="488">
        <v>0</v>
      </c>
      <c r="G542" s="488"/>
      <c r="H542" s="487"/>
    </row>
    <row r="543" spans="2:8" ht="25.5">
      <c r="B543" s="490" t="s">
        <v>2347</v>
      </c>
      <c r="C543" s="489" t="s">
        <v>798</v>
      </c>
      <c r="D543" s="488">
        <v>0</v>
      </c>
      <c r="E543" s="488">
        <v>111613.73</v>
      </c>
      <c r="F543" s="488">
        <v>0</v>
      </c>
      <c r="G543" s="488">
        <v>111613.73</v>
      </c>
      <c r="H543" s="487"/>
    </row>
    <row r="544" spans="2:8">
      <c r="B544" s="490" t="s">
        <v>2346</v>
      </c>
      <c r="C544" s="489" t="s">
        <v>795</v>
      </c>
      <c r="D544" s="488">
        <v>0</v>
      </c>
      <c r="E544" s="488">
        <v>111613.73</v>
      </c>
      <c r="F544" s="488">
        <v>0</v>
      </c>
      <c r="G544" s="488">
        <v>111613.73</v>
      </c>
      <c r="H544" s="487"/>
    </row>
    <row r="545" spans="2:8">
      <c r="B545" s="490" t="s">
        <v>2345</v>
      </c>
      <c r="C545" s="489" t="s">
        <v>795</v>
      </c>
      <c r="D545" s="488">
        <v>0</v>
      </c>
      <c r="E545" s="488">
        <v>111613.73</v>
      </c>
      <c r="F545" s="488">
        <v>0</v>
      </c>
      <c r="G545" s="488">
        <v>111613.73</v>
      </c>
      <c r="H545" s="487"/>
    </row>
    <row r="546" spans="2:8" ht="25.5">
      <c r="B546" s="490" t="s">
        <v>2344</v>
      </c>
      <c r="C546" s="489" t="s">
        <v>776</v>
      </c>
      <c r="D546" s="488"/>
      <c r="E546" s="488">
        <v>1516.12</v>
      </c>
      <c r="F546" s="488">
        <v>0</v>
      </c>
      <c r="G546" s="488"/>
      <c r="H546" s="487"/>
    </row>
    <row r="547" spans="2:8">
      <c r="B547" s="490" t="s">
        <v>2343</v>
      </c>
      <c r="C547" s="489" t="s">
        <v>788</v>
      </c>
      <c r="D547" s="488"/>
      <c r="E547" s="488">
        <v>8311.3799999999992</v>
      </c>
      <c r="F547" s="488">
        <v>0</v>
      </c>
      <c r="G547" s="488"/>
      <c r="H547" s="487"/>
    </row>
    <row r="548" spans="2:8">
      <c r="B548" s="490" t="s">
        <v>2342</v>
      </c>
      <c r="C548" s="489" t="s">
        <v>788</v>
      </c>
      <c r="D548" s="488"/>
      <c r="E548" s="488">
        <v>77708.399999999994</v>
      </c>
      <c r="F548" s="488">
        <v>0</v>
      </c>
      <c r="G548" s="488"/>
      <c r="H548" s="487"/>
    </row>
    <row r="549" spans="2:8" ht="25.5">
      <c r="B549" s="490" t="s">
        <v>2341</v>
      </c>
      <c r="C549" s="489" t="s">
        <v>771</v>
      </c>
      <c r="D549" s="488"/>
      <c r="E549" s="488">
        <v>959.03</v>
      </c>
      <c r="F549" s="488">
        <v>0</v>
      </c>
      <c r="G549" s="488"/>
      <c r="H549" s="487"/>
    </row>
    <row r="550" spans="2:8">
      <c r="B550" s="490" t="s">
        <v>2340</v>
      </c>
      <c r="C550" s="489" t="s">
        <v>788</v>
      </c>
      <c r="D550" s="488"/>
      <c r="E550" s="488">
        <v>7354.4</v>
      </c>
      <c r="F550" s="488">
        <v>0</v>
      </c>
      <c r="G550" s="488"/>
      <c r="H550" s="487"/>
    </row>
    <row r="551" spans="2:8">
      <c r="B551" s="490" t="s">
        <v>2339</v>
      </c>
      <c r="C551" s="489" t="s">
        <v>788</v>
      </c>
      <c r="D551" s="488"/>
      <c r="E551" s="488">
        <v>15764.4</v>
      </c>
      <c r="F551" s="488">
        <v>0</v>
      </c>
      <c r="G551" s="488"/>
      <c r="H551" s="487"/>
    </row>
    <row r="552" spans="2:8" ht="25.5">
      <c r="B552" s="490" t="s">
        <v>2338</v>
      </c>
      <c r="C552" s="489" t="s">
        <v>786</v>
      </c>
      <c r="D552" s="488">
        <v>0</v>
      </c>
      <c r="E552" s="488">
        <v>8302.15</v>
      </c>
      <c r="F552" s="488">
        <v>0</v>
      </c>
      <c r="G552" s="488">
        <v>8302.15</v>
      </c>
      <c r="H552" s="487"/>
    </row>
    <row r="553" spans="2:8">
      <c r="B553" s="490" t="s">
        <v>2337</v>
      </c>
      <c r="C553" s="489" t="s">
        <v>783</v>
      </c>
      <c r="D553" s="488">
        <v>0</v>
      </c>
      <c r="E553" s="488">
        <v>1102</v>
      </c>
      <c r="F553" s="488">
        <v>0</v>
      </c>
      <c r="G553" s="488">
        <v>1102</v>
      </c>
      <c r="H553" s="487"/>
    </row>
    <row r="554" spans="2:8">
      <c r="B554" s="490" t="s">
        <v>2336</v>
      </c>
      <c r="C554" s="489" t="s">
        <v>783</v>
      </c>
      <c r="D554" s="488">
        <v>0</v>
      </c>
      <c r="E554" s="488">
        <v>1102</v>
      </c>
      <c r="F554" s="488">
        <v>0</v>
      </c>
      <c r="G554" s="488">
        <v>1102</v>
      </c>
      <c r="H554" s="487"/>
    </row>
    <row r="555" spans="2:8" ht="25.5">
      <c r="B555" s="490" t="s">
        <v>2335</v>
      </c>
      <c r="C555" s="489" t="s">
        <v>773</v>
      </c>
      <c r="D555" s="488"/>
      <c r="E555" s="488">
        <v>1102</v>
      </c>
      <c r="F555" s="488">
        <v>0</v>
      </c>
      <c r="G555" s="488"/>
      <c r="H555" s="487"/>
    </row>
    <row r="556" spans="2:8">
      <c r="B556" s="490" t="s">
        <v>2334</v>
      </c>
      <c r="C556" s="489" t="s">
        <v>780</v>
      </c>
      <c r="D556" s="488">
        <v>0</v>
      </c>
      <c r="E556" s="488">
        <v>7200.15</v>
      </c>
      <c r="F556" s="488">
        <v>0</v>
      </c>
      <c r="G556" s="488">
        <v>7200.15</v>
      </c>
      <c r="H556" s="487"/>
    </row>
    <row r="557" spans="2:8">
      <c r="B557" s="490" t="s">
        <v>2333</v>
      </c>
      <c r="C557" s="489" t="s">
        <v>778</v>
      </c>
      <c r="D557" s="488">
        <v>0</v>
      </c>
      <c r="E557" s="488">
        <v>7200.15</v>
      </c>
      <c r="F557" s="488">
        <v>0</v>
      </c>
      <c r="G557" s="488">
        <v>7200.15</v>
      </c>
      <c r="H557" s="487"/>
    </row>
    <row r="558" spans="2:8" ht="25.5">
      <c r="B558" s="490" t="s">
        <v>2332</v>
      </c>
      <c r="C558" s="489" t="s">
        <v>776</v>
      </c>
      <c r="D558" s="488"/>
      <c r="E558" s="488">
        <v>1147.8800000000001</v>
      </c>
      <c r="F558" s="488">
        <v>0</v>
      </c>
      <c r="G558" s="488"/>
      <c r="H558" s="487"/>
    </row>
    <row r="559" spans="2:8" ht="25.5">
      <c r="B559" s="490" t="s">
        <v>2331</v>
      </c>
      <c r="C559" s="489" t="s">
        <v>773</v>
      </c>
      <c r="D559" s="488"/>
      <c r="E559" s="488">
        <v>458</v>
      </c>
      <c r="F559" s="488">
        <v>0</v>
      </c>
      <c r="G559" s="488"/>
      <c r="H559" s="487"/>
    </row>
    <row r="560" spans="2:8" ht="25.5">
      <c r="B560" s="490" t="s">
        <v>2330</v>
      </c>
      <c r="C560" s="489" t="s">
        <v>773</v>
      </c>
      <c r="D560" s="488"/>
      <c r="E560" s="488">
        <v>782.3</v>
      </c>
      <c r="F560" s="488">
        <v>0</v>
      </c>
      <c r="G560" s="488"/>
      <c r="H560" s="487"/>
    </row>
    <row r="561" spans="2:8" ht="25.5">
      <c r="B561" s="490" t="s">
        <v>2329</v>
      </c>
      <c r="C561" s="489" t="s">
        <v>771</v>
      </c>
      <c r="D561" s="488"/>
      <c r="E561" s="488">
        <v>1190.97</v>
      </c>
      <c r="F561" s="488">
        <v>0</v>
      </c>
      <c r="G561" s="488"/>
      <c r="H561" s="487"/>
    </row>
    <row r="562" spans="2:8" ht="25.5">
      <c r="B562" s="490" t="s">
        <v>2328</v>
      </c>
      <c r="C562" s="489" t="s">
        <v>769</v>
      </c>
      <c r="D562" s="488"/>
      <c r="E562" s="488">
        <v>1500</v>
      </c>
      <c r="F562" s="488">
        <v>0</v>
      </c>
      <c r="G562" s="488"/>
      <c r="H562" s="487"/>
    </row>
    <row r="563" spans="2:8">
      <c r="B563" s="490" t="s">
        <v>2327</v>
      </c>
      <c r="C563" s="489" t="s">
        <v>767</v>
      </c>
      <c r="D563" s="488"/>
      <c r="E563" s="488">
        <v>2121</v>
      </c>
      <c r="F563" s="488">
        <v>0</v>
      </c>
      <c r="G563" s="488"/>
      <c r="H563" s="487"/>
    </row>
    <row r="564" spans="2:8">
      <c r="B564" s="490" t="s">
        <v>2326</v>
      </c>
      <c r="C564" s="489" t="s">
        <v>765</v>
      </c>
      <c r="D564" s="488">
        <v>0</v>
      </c>
      <c r="E564" s="488">
        <v>117944.72</v>
      </c>
      <c r="F564" s="488">
        <v>0</v>
      </c>
      <c r="G564" s="488">
        <v>117944.72</v>
      </c>
      <c r="H564" s="487"/>
    </row>
    <row r="565" spans="2:8">
      <c r="B565" s="490" t="s">
        <v>2325</v>
      </c>
      <c r="C565" s="489" t="s">
        <v>763</v>
      </c>
      <c r="D565" s="488">
        <v>0</v>
      </c>
      <c r="E565" s="488">
        <v>13420</v>
      </c>
      <c r="F565" s="488">
        <v>0</v>
      </c>
      <c r="G565" s="488">
        <v>13420</v>
      </c>
      <c r="H565" s="487"/>
    </row>
    <row r="566" spans="2:8">
      <c r="B566" s="490" t="s">
        <v>2324</v>
      </c>
      <c r="C566" s="489" t="s">
        <v>761</v>
      </c>
      <c r="D566" s="488">
        <v>0</v>
      </c>
      <c r="E566" s="488">
        <v>9198</v>
      </c>
      <c r="F566" s="488">
        <v>0</v>
      </c>
      <c r="G566" s="488">
        <v>9198</v>
      </c>
      <c r="H566" s="487"/>
    </row>
    <row r="567" spans="2:8">
      <c r="B567" s="490" t="s">
        <v>2323</v>
      </c>
      <c r="C567" s="489" t="s">
        <v>759</v>
      </c>
      <c r="D567" s="488">
        <v>0</v>
      </c>
      <c r="E567" s="488">
        <v>9198</v>
      </c>
      <c r="F567" s="488">
        <v>0</v>
      </c>
      <c r="G567" s="488">
        <v>9198</v>
      </c>
      <c r="H567" s="487"/>
    </row>
    <row r="568" spans="2:8" ht="25.5">
      <c r="B568" s="490" t="s">
        <v>2322</v>
      </c>
      <c r="C568" s="489" t="s">
        <v>752</v>
      </c>
      <c r="D568" s="488"/>
      <c r="E568" s="488">
        <v>1479</v>
      </c>
      <c r="F568" s="488">
        <v>0</v>
      </c>
      <c r="G568" s="488"/>
      <c r="H568" s="487"/>
    </row>
    <row r="569" spans="2:8">
      <c r="B569" s="490" t="s">
        <v>2321</v>
      </c>
      <c r="C569" s="489" t="s">
        <v>756</v>
      </c>
      <c r="D569" s="488"/>
      <c r="E569" s="488">
        <v>1000</v>
      </c>
      <c r="F569" s="488">
        <v>0</v>
      </c>
      <c r="G569" s="488"/>
      <c r="H569" s="487"/>
    </row>
    <row r="570" spans="2:8" ht="25.5">
      <c r="B570" s="490" t="s">
        <v>2320</v>
      </c>
      <c r="C570" s="489" t="s">
        <v>752</v>
      </c>
      <c r="D570" s="488"/>
      <c r="E570" s="488">
        <v>2186</v>
      </c>
      <c r="F570" s="488">
        <v>0</v>
      </c>
      <c r="G570" s="488"/>
      <c r="H570" s="487"/>
    </row>
    <row r="571" spans="2:8">
      <c r="B571" s="490" t="s">
        <v>2319</v>
      </c>
      <c r="C571" s="489" t="s">
        <v>748</v>
      </c>
      <c r="D571" s="488"/>
      <c r="E571" s="488">
        <v>756</v>
      </c>
      <c r="F571" s="488">
        <v>0</v>
      </c>
      <c r="G571" s="488"/>
      <c r="H571" s="487"/>
    </row>
    <row r="572" spans="2:8" ht="25.5">
      <c r="B572" s="490" t="s">
        <v>2318</v>
      </c>
      <c r="C572" s="489" t="s">
        <v>752</v>
      </c>
      <c r="D572" s="488"/>
      <c r="E572" s="488">
        <v>1306</v>
      </c>
      <c r="F572" s="488">
        <v>0</v>
      </c>
      <c r="G572" s="488"/>
      <c r="H572" s="487"/>
    </row>
    <row r="573" spans="2:8">
      <c r="B573" s="490" t="s">
        <v>2317</v>
      </c>
      <c r="C573" s="489" t="s">
        <v>750</v>
      </c>
      <c r="D573" s="488"/>
      <c r="E573" s="488">
        <v>1037</v>
      </c>
      <c r="F573" s="488">
        <v>0</v>
      </c>
      <c r="G573" s="488"/>
      <c r="H573" s="487"/>
    </row>
    <row r="574" spans="2:8">
      <c r="B574" s="490" t="s">
        <v>2316</v>
      </c>
      <c r="C574" s="489" t="s">
        <v>748</v>
      </c>
      <c r="D574" s="488"/>
      <c r="E574" s="488">
        <v>1434</v>
      </c>
      <c r="F574" s="488">
        <v>0</v>
      </c>
      <c r="G574" s="488"/>
      <c r="H574" s="487"/>
    </row>
    <row r="575" spans="2:8">
      <c r="B575" s="490" t="s">
        <v>2315</v>
      </c>
      <c r="C575" s="489" t="s">
        <v>746</v>
      </c>
      <c r="D575" s="488">
        <v>0</v>
      </c>
      <c r="E575" s="488">
        <v>4222</v>
      </c>
      <c r="F575" s="488">
        <v>0</v>
      </c>
      <c r="G575" s="488">
        <v>4222</v>
      </c>
      <c r="H575" s="487"/>
    </row>
    <row r="576" spans="2:8">
      <c r="B576" s="490" t="s">
        <v>2314</v>
      </c>
      <c r="C576" s="489" t="s">
        <v>744</v>
      </c>
      <c r="D576" s="488">
        <v>0</v>
      </c>
      <c r="E576" s="488">
        <v>4222</v>
      </c>
      <c r="F576" s="488">
        <v>0</v>
      </c>
      <c r="G576" s="488">
        <v>4222</v>
      </c>
      <c r="H576" s="487"/>
    </row>
    <row r="577" spans="2:8" ht="25.5">
      <c r="B577" s="490" t="s">
        <v>2313</v>
      </c>
      <c r="C577" s="489" t="s">
        <v>742</v>
      </c>
      <c r="D577" s="488"/>
      <c r="E577" s="488">
        <v>798</v>
      </c>
      <c r="F577" s="488">
        <v>0</v>
      </c>
      <c r="G577" s="488"/>
      <c r="H577" s="487"/>
    </row>
    <row r="578" spans="2:8" ht="25.5">
      <c r="B578" s="490" t="s">
        <v>2312</v>
      </c>
      <c r="C578" s="489" t="s">
        <v>740</v>
      </c>
      <c r="D578" s="488"/>
      <c r="E578" s="488">
        <v>399</v>
      </c>
      <c r="F578" s="488">
        <v>0</v>
      </c>
      <c r="G578" s="488"/>
      <c r="H578" s="487"/>
    </row>
    <row r="579" spans="2:8" ht="25.5">
      <c r="B579" s="490" t="s">
        <v>2311</v>
      </c>
      <c r="C579" s="489" t="s">
        <v>738</v>
      </c>
      <c r="D579" s="488"/>
      <c r="E579" s="488">
        <v>1030</v>
      </c>
      <c r="F579" s="488">
        <v>0</v>
      </c>
      <c r="G579" s="488"/>
      <c r="H579" s="487"/>
    </row>
    <row r="580" spans="2:8">
      <c r="B580" s="490" t="s">
        <v>2310</v>
      </c>
      <c r="C580" s="489" t="s">
        <v>736</v>
      </c>
      <c r="D580" s="488"/>
      <c r="E580" s="488">
        <v>1995</v>
      </c>
      <c r="F580" s="488">
        <v>0</v>
      </c>
      <c r="G580" s="488"/>
      <c r="H580" s="487"/>
    </row>
    <row r="581" spans="2:8" ht="25.5">
      <c r="B581" s="490" t="s">
        <v>2309</v>
      </c>
      <c r="C581" s="489" t="s">
        <v>734</v>
      </c>
      <c r="D581" s="488">
        <v>0</v>
      </c>
      <c r="E581" s="488">
        <v>43558</v>
      </c>
      <c r="F581" s="488">
        <v>0</v>
      </c>
      <c r="G581" s="488">
        <v>43558</v>
      </c>
      <c r="H581" s="487"/>
    </row>
    <row r="582" spans="2:8" ht="25.5">
      <c r="B582" s="490" t="s">
        <v>2308</v>
      </c>
      <c r="C582" s="489" t="s">
        <v>732</v>
      </c>
      <c r="D582" s="488">
        <v>0</v>
      </c>
      <c r="E582" s="488">
        <v>43558</v>
      </c>
      <c r="F582" s="488">
        <v>0</v>
      </c>
      <c r="G582" s="488">
        <v>43558</v>
      </c>
      <c r="H582" s="487"/>
    </row>
    <row r="583" spans="2:8">
      <c r="B583" s="490" t="s">
        <v>2307</v>
      </c>
      <c r="C583" s="489" t="s">
        <v>730</v>
      </c>
      <c r="D583" s="488">
        <v>0</v>
      </c>
      <c r="E583" s="488">
        <v>43558</v>
      </c>
      <c r="F583" s="488">
        <v>0</v>
      </c>
      <c r="G583" s="488">
        <v>43558</v>
      </c>
      <c r="H583" s="487"/>
    </row>
    <row r="584" spans="2:8">
      <c r="B584" s="490" t="s">
        <v>2306</v>
      </c>
      <c r="C584" s="489" t="s">
        <v>728</v>
      </c>
      <c r="D584" s="488"/>
      <c r="E584" s="488">
        <v>8758</v>
      </c>
      <c r="F584" s="488">
        <v>0</v>
      </c>
      <c r="G584" s="488"/>
      <c r="H584" s="487"/>
    </row>
    <row r="585" spans="2:8" ht="25.5">
      <c r="B585" s="490" t="s">
        <v>2305</v>
      </c>
      <c r="C585" s="489" t="s">
        <v>726</v>
      </c>
      <c r="D585" s="488"/>
      <c r="E585" s="488">
        <v>34800</v>
      </c>
      <c r="F585" s="488">
        <v>0</v>
      </c>
      <c r="G585" s="488"/>
      <c r="H585" s="487"/>
    </row>
    <row r="586" spans="2:8" ht="25.5">
      <c r="B586" s="490" t="s">
        <v>2304</v>
      </c>
      <c r="C586" s="489" t="s">
        <v>724</v>
      </c>
      <c r="D586" s="488">
        <v>0</v>
      </c>
      <c r="E586" s="488">
        <v>3729.72</v>
      </c>
      <c r="F586" s="488">
        <v>0</v>
      </c>
      <c r="G586" s="488">
        <v>3729.72</v>
      </c>
      <c r="H586" s="487"/>
    </row>
    <row r="587" spans="2:8">
      <c r="B587" s="490" t="s">
        <v>2303</v>
      </c>
      <c r="C587" s="489" t="s">
        <v>722</v>
      </c>
      <c r="D587" s="488">
        <v>0</v>
      </c>
      <c r="E587" s="488">
        <v>3729.72</v>
      </c>
      <c r="F587" s="488">
        <v>0</v>
      </c>
      <c r="G587" s="488">
        <v>3729.72</v>
      </c>
      <c r="H587" s="487"/>
    </row>
    <row r="588" spans="2:8">
      <c r="B588" s="490" t="s">
        <v>2302</v>
      </c>
      <c r="C588" s="489" t="s">
        <v>720</v>
      </c>
      <c r="D588" s="488">
        <v>0</v>
      </c>
      <c r="E588" s="488">
        <v>3729.72</v>
      </c>
      <c r="F588" s="488">
        <v>0</v>
      </c>
      <c r="G588" s="488">
        <v>3729.72</v>
      </c>
      <c r="H588" s="487"/>
    </row>
    <row r="589" spans="2:8">
      <c r="B589" s="490" t="s">
        <v>2301</v>
      </c>
      <c r="C589" s="489" t="s">
        <v>718</v>
      </c>
      <c r="D589" s="488"/>
      <c r="E589" s="488">
        <v>3729.72</v>
      </c>
      <c r="F589" s="488">
        <v>0</v>
      </c>
      <c r="G589" s="488"/>
      <c r="H589" s="487"/>
    </row>
    <row r="590" spans="2:8">
      <c r="B590" s="490" t="s">
        <v>2300</v>
      </c>
      <c r="C590" s="489" t="s">
        <v>716</v>
      </c>
      <c r="D590" s="488">
        <v>0</v>
      </c>
      <c r="E590" s="488">
        <v>57237</v>
      </c>
      <c r="F590" s="488">
        <v>0</v>
      </c>
      <c r="G590" s="488">
        <v>57237</v>
      </c>
      <c r="H590" s="487"/>
    </row>
    <row r="591" spans="2:8" ht="25.5">
      <c r="B591" s="490" t="s">
        <v>2299</v>
      </c>
      <c r="C591" s="489" t="s">
        <v>714</v>
      </c>
      <c r="D591" s="488">
        <v>0</v>
      </c>
      <c r="E591" s="488">
        <v>57237</v>
      </c>
      <c r="F591" s="488">
        <v>0</v>
      </c>
      <c r="G591" s="488">
        <v>57237</v>
      </c>
      <c r="H591" s="487"/>
    </row>
    <row r="592" spans="2:8" ht="25.5">
      <c r="B592" s="490" t="s">
        <v>2298</v>
      </c>
      <c r="C592" s="489" t="s">
        <v>712</v>
      </c>
      <c r="D592" s="488">
        <v>0</v>
      </c>
      <c r="E592" s="488">
        <v>57237</v>
      </c>
      <c r="F592" s="488">
        <v>0</v>
      </c>
      <c r="G592" s="488">
        <v>57237</v>
      </c>
      <c r="H592" s="487"/>
    </row>
    <row r="593" spans="2:8" ht="25.5">
      <c r="B593" s="490" t="s">
        <v>2297</v>
      </c>
      <c r="C593" s="489" t="s">
        <v>710</v>
      </c>
      <c r="D593" s="488"/>
      <c r="E593" s="488">
        <v>4153</v>
      </c>
      <c r="F593" s="488">
        <v>0</v>
      </c>
      <c r="G593" s="488"/>
      <c r="H593" s="487"/>
    </row>
    <row r="594" spans="2:8">
      <c r="B594" s="490" t="s">
        <v>2296</v>
      </c>
      <c r="C594" s="489" t="s">
        <v>708</v>
      </c>
      <c r="D594" s="488"/>
      <c r="E594" s="488">
        <v>4524</v>
      </c>
      <c r="F594" s="488">
        <v>0</v>
      </c>
      <c r="G594" s="488"/>
      <c r="H594" s="487"/>
    </row>
    <row r="595" spans="2:8">
      <c r="B595" s="490" t="s">
        <v>2295</v>
      </c>
      <c r="C595" s="489" t="s">
        <v>699</v>
      </c>
      <c r="D595" s="488"/>
      <c r="E595" s="488">
        <v>4153</v>
      </c>
      <c r="F595" s="488">
        <v>0</v>
      </c>
      <c r="G595" s="488"/>
      <c r="H595" s="487"/>
    </row>
    <row r="596" spans="2:8">
      <c r="B596" s="490" t="s">
        <v>2294</v>
      </c>
      <c r="C596" s="489" t="s">
        <v>699</v>
      </c>
      <c r="D596" s="488"/>
      <c r="E596" s="488">
        <v>4153</v>
      </c>
      <c r="F596" s="488">
        <v>0</v>
      </c>
      <c r="G596" s="488"/>
      <c r="H596" s="487"/>
    </row>
    <row r="597" spans="2:8">
      <c r="B597" s="490" t="s">
        <v>2293</v>
      </c>
      <c r="C597" s="489" t="s">
        <v>699</v>
      </c>
      <c r="D597" s="488"/>
      <c r="E597" s="488">
        <v>4153</v>
      </c>
      <c r="F597" s="488">
        <v>0</v>
      </c>
      <c r="G597" s="488"/>
      <c r="H597" s="487"/>
    </row>
    <row r="598" spans="2:8">
      <c r="B598" s="490" t="s">
        <v>2292</v>
      </c>
      <c r="C598" s="489" t="s">
        <v>697</v>
      </c>
      <c r="D598" s="488"/>
      <c r="E598" s="488">
        <v>4153</v>
      </c>
      <c r="F598" s="488">
        <v>0</v>
      </c>
      <c r="G598" s="488"/>
      <c r="H598" s="487"/>
    </row>
    <row r="599" spans="2:8">
      <c r="B599" s="490" t="s">
        <v>2291</v>
      </c>
      <c r="C599" s="489" t="s">
        <v>702</v>
      </c>
      <c r="D599" s="488"/>
      <c r="E599" s="488">
        <v>4153</v>
      </c>
      <c r="F599" s="488">
        <v>0</v>
      </c>
      <c r="G599" s="488"/>
      <c r="H599" s="487"/>
    </row>
    <row r="600" spans="2:8">
      <c r="B600" s="490" t="s">
        <v>2290</v>
      </c>
      <c r="C600" s="489" t="s">
        <v>699</v>
      </c>
      <c r="D600" s="488"/>
      <c r="E600" s="488">
        <v>4248</v>
      </c>
      <c r="F600" s="488">
        <v>0</v>
      </c>
      <c r="G600" s="488"/>
      <c r="H600" s="487"/>
    </row>
    <row r="601" spans="2:8">
      <c r="B601" s="490" t="s">
        <v>2289</v>
      </c>
      <c r="C601" s="489" t="s">
        <v>699</v>
      </c>
      <c r="D601" s="488"/>
      <c r="E601" s="488">
        <v>4248</v>
      </c>
      <c r="F601" s="488">
        <v>0</v>
      </c>
      <c r="G601" s="488"/>
      <c r="H601" s="487"/>
    </row>
    <row r="602" spans="2:8">
      <c r="B602" s="490" t="s">
        <v>2288</v>
      </c>
      <c r="C602" s="489" t="s">
        <v>697</v>
      </c>
      <c r="D602" s="488"/>
      <c r="E602" s="488">
        <v>11620</v>
      </c>
      <c r="F602" s="488">
        <v>0</v>
      </c>
      <c r="G602" s="488"/>
      <c r="H602" s="487"/>
    </row>
    <row r="603" spans="2:8">
      <c r="B603" s="490" t="s">
        <v>2287</v>
      </c>
      <c r="C603" s="489" t="s">
        <v>694</v>
      </c>
      <c r="D603" s="488"/>
      <c r="E603" s="488">
        <v>4058</v>
      </c>
      <c r="F603" s="488">
        <v>0</v>
      </c>
      <c r="G603" s="488"/>
      <c r="H603" s="487"/>
    </row>
    <row r="604" spans="2:8">
      <c r="B604" s="490" t="s">
        <v>2286</v>
      </c>
      <c r="C604" s="489" t="s">
        <v>694</v>
      </c>
      <c r="D604" s="488"/>
      <c r="E604" s="488">
        <v>3621</v>
      </c>
      <c r="F604" s="488">
        <v>0</v>
      </c>
      <c r="G604" s="488"/>
      <c r="H604" s="487"/>
    </row>
    <row r="605" spans="2:8">
      <c r="B605" s="490">
        <v>5700</v>
      </c>
      <c r="C605" s="489" t="s">
        <v>416</v>
      </c>
      <c r="D605" s="488">
        <v>0</v>
      </c>
      <c r="E605" s="488">
        <v>89.88</v>
      </c>
      <c r="F605" s="488">
        <v>0</v>
      </c>
      <c r="G605" s="488">
        <v>89.88</v>
      </c>
      <c r="H605" s="487"/>
    </row>
    <row r="606" spans="2:8">
      <c r="B606" s="490" t="s">
        <v>2285</v>
      </c>
      <c r="C606" s="489" t="s">
        <v>691</v>
      </c>
      <c r="D606" s="488">
        <v>0</v>
      </c>
      <c r="E606" s="488">
        <v>89.88</v>
      </c>
      <c r="F606" s="488">
        <v>0</v>
      </c>
      <c r="G606" s="488">
        <v>89.88</v>
      </c>
      <c r="H606" s="487"/>
    </row>
    <row r="607" spans="2:8">
      <c r="B607" s="490" t="s">
        <v>2284</v>
      </c>
      <c r="C607" s="489" t="s">
        <v>689</v>
      </c>
      <c r="D607" s="488">
        <v>0</v>
      </c>
      <c r="E607" s="488">
        <v>89.88</v>
      </c>
      <c r="F607" s="488">
        <v>0</v>
      </c>
      <c r="G607" s="488">
        <v>89.88</v>
      </c>
      <c r="H607" s="487"/>
    </row>
    <row r="608" spans="2:8">
      <c r="B608" s="490" t="s">
        <v>2283</v>
      </c>
      <c r="C608" s="489" t="s">
        <v>687</v>
      </c>
      <c r="D608" s="488">
        <v>0</v>
      </c>
      <c r="E608" s="488">
        <v>89.88</v>
      </c>
      <c r="F608" s="488">
        <v>0</v>
      </c>
      <c r="G608" s="488">
        <v>89.88</v>
      </c>
      <c r="H608" s="487"/>
    </row>
    <row r="609" spans="2:8">
      <c r="B609" s="490" t="s">
        <v>2282</v>
      </c>
      <c r="C609" s="489" t="s">
        <v>685</v>
      </c>
      <c r="D609" s="488">
        <v>0</v>
      </c>
      <c r="E609" s="488">
        <v>89.88</v>
      </c>
      <c r="F609" s="488">
        <v>0</v>
      </c>
      <c r="G609" s="488">
        <v>89.88</v>
      </c>
      <c r="H609" s="487"/>
    </row>
    <row r="610" spans="2:8">
      <c r="B610" s="490" t="s">
        <v>2281</v>
      </c>
      <c r="C610" s="489" t="s">
        <v>673</v>
      </c>
      <c r="D610" s="488"/>
      <c r="E610" s="488">
        <v>7.49</v>
      </c>
      <c r="F610" s="488">
        <v>0</v>
      </c>
      <c r="G610" s="488"/>
      <c r="H610" s="487"/>
    </row>
    <row r="611" spans="2:8">
      <c r="B611" s="490" t="s">
        <v>2280</v>
      </c>
      <c r="C611" s="489" t="s">
        <v>675</v>
      </c>
      <c r="D611" s="488"/>
      <c r="E611" s="488">
        <v>7.49</v>
      </c>
      <c r="F611" s="488">
        <v>0</v>
      </c>
      <c r="G611" s="488"/>
      <c r="H611" s="487"/>
    </row>
    <row r="612" spans="2:8">
      <c r="B612" s="490" t="s">
        <v>2279</v>
      </c>
      <c r="C612" s="489" t="s">
        <v>675</v>
      </c>
      <c r="D612" s="488"/>
      <c r="E612" s="488">
        <v>7.49</v>
      </c>
      <c r="F612" s="488">
        <v>0</v>
      </c>
      <c r="G612" s="488"/>
      <c r="H612" s="487"/>
    </row>
    <row r="613" spans="2:8">
      <c r="B613" s="490" t="s">
        <v>2278</v>
      </c>
      <c r="C613" s="489" t="s">
        <v>670</v>
      </c>
      <c r="D613" s="488"/>
      <c r="E613" s="488">
        <v>7.49</v>
      </c>
      <c r="F613" s="488">
        <v>0</v>
      </c>
      <c r="G613" s="488"/>
      <c r="H613" s="487"/>
    </row>
    <row r="614" spans="2:8">
      <c r="B614" s="490" t="s">
        <v>2277</v>
      </c>
      <c r="C614" s="489" t="s">
        <v>670</v>
      </c>
      <c r="D614" s="488"/>
      <c r="E614" s="488">
        <v>7.49</v>
      </c>
      <c r="F614" s="488">
        <v>0</v>
      </c>
      <c r="G614" s="488"/>
      <c r="H614" s="487"/>
    </row>
    <row r="615" spans="2:8">
      <c r="B615" s="490" t="s">
        <v>2276</v>
      </c>
      <c r="C615" s="489" t="s">
        <v>670</v>
      </c>
      <c r="D615" s="488"/>
      <c r="E615" s="488">
        <v>7.49</v>
      </c>
      <c r="F615" s="488">
        <v>0</v>
      </c>
      <c r="G615" s="488"/>
      <c r="H615" s="487"/>
    </row>
    <row r="616" spans="2:8">
      <c r="B616" s="490" t="s">
        <v>2275</v>
      </c>
      <c r="C616" s="489" t="s">
        <v>670</v>
      </c>
      <c r="D616" s="488"/>
      <c r="E616" s="488">
        <v>7.49</v>
      </c>
      <c r="F616" s="488">
        <v>0</v>
      </c>
      <c r="G616" s="488"/>
      <c r="H616" s="487"/>
    </row>
    <row r="617" spans="2:8">
      <c r="B617" s="490" t="s">
        <v>2274</v>
      </c>
      <c r="C617" s="489" t="s">
        <v>675</v>
      </c>
      <c r="D617" s="488"/>
      <c r="E617" s="488">
        <v>7.49</v>
      </c>
      <c r="F617" s="488">
        <v>0</v>
      </c>
      <c r="G617" s="488"/>
      <c r="H617" s="487"/>
    </row>
    <row r="618" spans="2:8">
      <c r="B618" s="490" t="s">
        <v>2273</v>
      </c>
      <c r="C618" s="489" t="s">
        <v>675</v>
      </c>
      <c r="D618" s="488"/>
      <c r="E618" s="488">
        <v>7.49</v>
      </c>
      <c r="F618" s="488">
        <v>0</v>
      </c>
      <c r="G618" s="488"/>
      <c r="H618" s="487"/>
    </row>
    <row r="619" spans="2:8">
      <c r="B619" s="490" t="s">
        <v>2272</v>
      </c>
      <c r="C619" s="489" t="s">
        <v>673</v>
      </c>
      <c r="D619" s="488"/>
      <c r="E619" s="488">
        <v>7.49</v>
      </c>
      <c r="F619" s="488">
        <v>0</v>
      </c>
      <c r="G619" s="488"/>
      <c r="H619" s="487"/>
    </row>
    <row r="620" spans="2:8">
      <c r="B620" s="490" t="s">
        <v>2271</v>
      </c>
      <c r="C620" s="489" t="s">
        <v>670</v>
      </c>
      <c r="D620" s="488"/>
      <c r="E620" s="488">
        <v>7.49</v>
      </c>
      <c r="F620" s="488">
        <v>0</v>
      </c>
      <c r="G620" s="488"/>
      <c r="H620" s="487"/>
    </row>
    <row r="621" spans="2:8">
      <c r="B621" s="490" t="s">
        <v>2270</v>
      </c>
      <c r="C621" s="489" t="s">
        <v>670</v>
      </c>
      <c r="D621" s="488"/>
      <c r="E621" s="488">
        <v>7.49</v>
      </c>
      <c r="F621" s="488">
        <v>0</v>
      </c>
      <c r="G621" s="488"/>
      <c r="H621" s="487"/>
    </row>
    <row r="622" spans="2:8">
      <c r="B622" s="490">
        <v>8000</v>
      </c>
      <c r="C622" s="489" t="s">
        <v>2269</v>
      </c>
      <c r="D622" s="488">
        <v>11800000</v>
      </c>
      <c r="E622" s="488">
        <v>13055364.58</v>
      </c>
      <c r="F622" s="488">
        <v>13055364.58</v>
      </c>
      <c r="G622" s="488">
        <v>11800000</v>
      </c>
      <c r="H622" s="487"/>
    </row>
    <row r="623" spans="2:8">
      <c r="B623" s="490">
        <v>8100</v>
      </c>
      <c r="C623" s="489" t="s">
        <v>2268</v>
      </c>
      <c r="D623" s="488">
        <v>5900000</v>
      </c>
      <c r="E623" s="488">
        <v>5299139.2</v>
      </c>
      <c r="F623" s="488">
        <v>5299139.2</v>
      </c>
      <c r="G623" s="488">
        <v>5900000</v>
      </c>
      <c r="H623" s="487"/>
    </row>
    <row r="624" spans="2:8">
      <c r="B624" s="490" t="s">
        <v>2267</v>
      </c>
      <c r="C624" s="489" t="s">
        <v>468</v>
      </c>
      <c r="D624" s="488">
        <v>2950000</v>
      </c>
      <c r="E624" s="488">
        <v>0</v>
      </c>
      <c r="F624" s="488">
        <v>0</v>
      </c>
      <c r="G624" s="488">
        <v>2950000</v>
      </c>
      <c r="H624" s="487"/>
    </row>
    <row r="625" spans="2:8" ht="63.75">
      <c r="B625" s="490" t="s">
        <v>2266</v>
      </c>
      <c r="C625" s="489" t="s">
        <v>2163</v>
      </c>
      <c r="D625" s="488">
        <v>2950000</v>
      </c>
      <c r="E625" s="488">
        <v>0</v>
      </c>
      <c r="F625" s="488">
        <v>0</v>
      </c>
      <c r="G625" s="488">
        <v>2950000</v>
      </c>
      <c r="H625" s="487"/>
    </row>
    <row r="626" spans="2:8" ht="25.5">
      <c r="B626" s="490" t="s">
        <v>2265</v>
      </c>
      <c r="C626" s="489" t="s">
        <v>2161</v>
      </c>
      <c r="D626" s="488">
        <v>2950000</v>
      </c>
      <c r="E626" s="488">
        <v>0</v>
      </c>
      <c r="F626" s="488">
        <v>0</v>
      </c>
      <c r="G626" s="488">
        <v>2950000</v>
      </c>
      <c r="H626" s="487"/>
    </row>
    <row r="627" spans="2:8">
      <c r="B627" s="490" t="s">
        <v>2264</v>
      </c>
      <c r="C627" s="489" t="s">
        <v>442</v>
      </c>
      <c r="D627" s="488">
        <v>2950000</v>
      </c>
      <c r="E627" s="488">
        <v>0</v>
      </c>
      <c r="F627" s="488">
        <v>0</v>
      </c>
      <c r="G627" s="488">
        <v>2950000</v>
      </c>
      <c r="H627" s="487"/>
    </row>
    <row r="628" spans="2:8">
      <c r="B628" s="490" t="s">
        <v>2263</v>
      </c>
      <c r="C628" s="489" t="s">
        <v>442</v>
      </c>
      <c r="D628" s="488">
        <v>2950000</v>
      </c>
      <c r="E628" s="488">
        <v>0</v>
      </c>
      <c r="F628" s="488">
        <v>0</v>
      </c>
      <c r="G628" s="488">
        <v>2950000</v>
      </c>
      <c r="H628" s="487"/>
    </row>
    <row r="629" spans="2:8">
      <c r="B629" s="490" t="s">
        <v>2262</v>
      </c>
      <c r="C629" s="489" t="s">
        <v>442</v>
      </c>
      <c r="D629" s="488">
        <v>2950000</v>
      </c>
      <c r="E629" s="488">
        <v>0</v>
      </c>
      <c r="F629" s="488">
        <v>0</v>
      </c>
      <c r="G629" s="488">
        <v>2950000</v>
      </c>
      <c r="H629" s="487"/>
    </row>
    <row r="630" spans="2:8">
      <c r="B630" s="490" t="s">
        <v>2261</v>
      </c>
      <c r="C630" s="489" t="s">
        <v>2156</v>
      </c>
      <c r="D630" s="488">
        <v>2950000</v>
      </c>
      <c r="E630" s="488">
        <v>0</v>
      </c>
      <c r="F630" s="488">
        <v>0</v>
      </c>
      <c r="G630" s="488">
        <v>2950000</v>
      </c>
      <c r="H630" s="487"/>
    </row>
    <row r="631" spans="2:8">
      <c r="B631" s="490" t="s">
        <v>2260</v>
      </c>
      <c r="C631" s="489" t="s">
        <v>468</v>
      </c>
      <c r="D631" s="488">
        <v>2950000</v>
      </c>
      <c r="E631" s="488">
        <v>2649569.6</v>
      </c>
      <c r="F631" s="488">
        <v>0</v>
      </c>
      <c r="G631" s="488">
        <v>300430.40000000002</v>
      </c>
      <c r="H631" s="487"/>
    </row>
    <row r="632" spans="2:8" ht="63.75">
      <c r="B632" s="490" t="s">
        <v>2259</v>
      </c>
      <c r="C632" s="489" t="s">
        <v>2163</v>
      </c>
      <c r="D632" s="488">
        <v>2950000</v>
      </c>
      <c r="E632" s="488">
        <v>2649568.09</v>
      </c>
      <c r="F632" s="488">
        <v>0</v>
      </c>
      <c r="G632" s="488">
        <v>300431.90999999997</v>
      </c>
      <c r="H632" s="487"/>
    </row>
    <row r="633" spans="2:8" ht="25.5">
      <c r="B633" s="490" t="s">
        <v>2258</v>
      </c>
      <c r="C633" s="489" t="s">
        <v>2161</v>
      </c>
      <c r="D633" s="488">
        <v>2950000</v>
      </c>
      <c r="E633" s="488">
        <v>2649568.09</v>
      </c>
      <c r="F633" s="488">
        <v>0</v>
      </c>
      <c r="G633" s="488">
        <v>300431.90999999997</v>
      </c>
      <c r="H633" s="487"/>
    </row>
    <row r="634" spans="2:8">
      <c r="B634" s="490" t="s">
        <v>2257</v>
      </c>
      <c r="C634" s="489" t="s">
        <v>442</v>
      </c>
      <c r="D634" s="488">
        <v>2950000</v>
      </c>
      <c r="E634" s="488">
        <v>2649568.09</v>
      </c>
      <c r="F634" s="488">
        <v>0</v>
      </c>
      <c r="G634" s="488">
        <v>300431.90999999997</v>
      </c>
      <c r="H634" s="487"/>
    </row>
    <row r="635" spans="2:8">
      <c r="B635" s="490" t="s">
        <v>2256</v>
      </c>
      <c r="C635" s="489" t="s">
        <v>442</v>
      </c>
      <c r="D635" s="488">
        <v>2950000</v>
      </c>
      <c r="E635" s="488">
        <v>2649568.09</v>
      </c>
      <c r="F635" s="488">
        <v>0</v>
      </c>
      <c r="G635" s="488">
        <v>300431.90999999997</v>
      </c>
      <c r="H635" s="487"/>
    </row>
    <row r="636" spans="2:8">
      <c r="B636" s="490" t="s">
        <v>2255</v>
      </c>
      <c r="C636" s="489" t="s">
        <v>442</v>
      </c>
      <c r="D636" s="488">
        <v>2950000</v>
      </c>
      <c r="E636" s="488">
        <v>2649568.09</v>
      </c>
      <c r="F636" s="488">
        <v>0</v>
      </c>
      <c r="G636" s="488">
        <v>300431.90999999997</v>
      </c>
      <c r="H636" s="487"/>
    </row>
    <row r="637" spans="2:8">
      <c r="B637" s="490" t="s">
        <v>2254</v>
      </c>
      <c r="C637" s="489" t="s">
        <v>2156</v>
      </c>
      <c r="D637" s="488">
        <v>2950000</v>
      </c>
      <c r="E637" s="488">
        <v>2649568.09</v>
      </c>
      <c r="F637" s="488">
        <v>0</v>
      </c>
      <c r="G637" s="488">
        <v>300431.90999999997</v>
      </c>
      <c r="H637" s="487"/>
    </row>
    <row r="638" spans="2:8" ht="25.5">
      <c r="B638" s="490" t="s">
        <v>2253</v>
      </c>
      <c r="C638" s="489" t="s">
        <v>2133</v>
      </c>
      <c r="D638" s="488"/>
      <c r="E638" s="488">
        <v>195244</v>
      </c>
      <c r="F638" s="488">
        <v>0</v>
      </c>
      <c r="G638" s="488"/>
      <c r="H638" s="487"/>
    </row>
    <row r="639" spans="2:8" ht="25.5">
      <c r="B639" s="490" t="s">
        <v>2252</v>
      </c>
      <c r="C639" s="489" t="s">
        <v>2131</v>
      </c>
      <c r="D639" s="488"/>
      <c r="E639" s="488">
        <v>185400</v>
      </c>
      <c r="F639" s="488">
        <v>0</v>
      </c>
      <c r="G639" s="488"/>
      <c r="H639" s="487"/>
    </row>
    <row r="640" spans="2:8" ht="25.5">
      <c r="B640" s="490" t="s">
        <v>2251</v>
      </c>
      <c r="C640" s="489" t="s">
        <v>2129</v>
      </c>
      <c r="D640" s="488"/>
      <c r="E640" s="488">
        <v>130100</v>
      </c>
      <c r="F640" s="488">
        <v>0</v>
      </c>
      <c r="G640" s="488"/>
      <c r="H640" s="487"/>
    </row>
    <row r="641" spans="2:8" ht="25.5">
      <c r="B641" s="490" t="s">
        <v>2250</v>
      </c>
      <c r="C641" s="489" t="s">
        <v>2127</v>
      </c>
      <c r="D641" s="488"/>
      <c r="E641" s="488">
        <v>437200</v>
      </c>
      <c r="F641" s="488">
        <v>0</v>
      </c>
      <c r="G641" s="488"/>
      <c r="H641" s="487"/>
    </row>
    <row r="642" spans="2:8" ht="25.5">
      <c r="B642" s="490" t="s">
        <v>2249</v>
      </c>
      <c r="C642" s="489" t="s">
        <v>2125</v>
      </c>
      <c r="D642" s="488"/>
      <c r="E642" s="488">
        <v>170000</v>
      </c>
      <c r="F642" s="488">
        <v>0</v>
      </c>
      <c r="G642" s="488"/>
      <c r="H642" s="487"/>
    </row>
    <row r="643" spans="2:8">
      <c r="B643" s="490" t="s">
        <v>2248</v>
      </c>
      <c r="C643" s="489" t="s">
        <v>2123</v>
      </c>
      <c r="D643" s="488"/>
      <c r="E643" s="488">
        <v>132001</v>
      </c>
      <c r="F643" s="488">
        <v>0</v>
      </c>
      <c r="G643" s="488"/>
      <c r="H643" s="487"/>
    </row>
    <row r="644" spans="2:8">
      <c r="B644" s="490" t="s">
        <v>2247</v>
      </c>
      <c r="C644" s="489" t="s">
        <v>2121</v>
      </c>
      <c r="D644" s="488"/>
      <c r="E644" s="488">
        <v>214500</v>
      </c>
      <c r="F644" s="488">
        <v>0</v>
      </c>
      <c r="G644" s="488"/>
      <c r="H644" s="487"/>
    </row>
    <row r="645" spans="2:8" ht="25.5">
      <c r="B645" s="490" t="s">
        <v>2246</v>
      </c>
      <c r="C645" s="489" t="s">
        <v>2147</v>
      </c>
      <c r="D645" s="488"/>
      <c r="E645" s="488">
        <v>128700</v>
      </c>
      <c r="F645" s="488">
        <v>0</v>
      </c>
      <c r="G645" s="488"/>
      <c r="H645" s="487"/>
    </row>
    <row r="646" spans="2:8" ht="25.5">
      <c r="B646" s="490" t="s">
        <v>2245</v>
      </c>
      <c r="C646" s="489" t="s">
        <v>2119</v>
      </c>
      <c r="D646" s="488"/>
      <c r="E646" s="488">
        <v>169000</v>
      </c>
      <c r="F646" s="488">
        <v>0</v>
      </c>
      <c r="G646" s="488"/>
      <c r="H646" s="487"/>
    </row>
    <row r="647" spans="2:8" ht="25.5">
      <c r="B647" s="490" t="s">
        <v>2244</v>
      </c>
      <c r="C647" s="489" t="s">
        <v>2117</v>
      </c>
      <c r="D647" s="488"/>
      <c r="E647" s="488">
        <v>126950</v>
      </c>
      <c r="F647" s="488">
        <v>0</v>
      </c>
      <c r="G647" s="488"/>
      <c r="H647" s="487"/>
    </row>
    <row r="648" spans="2:8" ht="25.5">
      <c r="B648" s="490" t="s">
        <v>2243</v>
      </c>
      <c r="C648" s="489" t="s">
        <v>2115</v>
      </c>
      <c r="D648" s="488"/>
      <c r="E648" s="488">
        <v>170600</v>
      </c>
      <c r="F648" s="488">
        <v>0</v>
      </c>
      <c r="G648" s="488"/>
      <c r="H648" s="487"/>
    </row>
    <row r="649" spans="2:8" ht="25.5">
      <c r="B649" s="490" t="s">
        <v>2242</v>
      </c>
      <c r="C649" s="489" t="s">
        <v>2113</v>
      </c>
      <c r="D649" s="488"/>
      <c r="E649" s="488">
        <v>589873.09</v>
      </c>
      <c r="F649" s="488">
        <v>0</v>
      </c>
      <c r="G649" s="488"/>
      <c r="H649" s="487"/>
    </row>
    <row r="650" spans="2:8">
      <c r="B650" s="490" t="s">
        <v>2241</v>
      </c>
      <c r="C650" s="489" t="s">
        <v>2141</v>
      </c>
      <c r="D650" s="488">
        <v>0</v>
      </c>
      <c r="E650" s="488">
        <v>1.51</v>
      </c>
      <c r="F650" s="488">
        <v>0</v>
      </c>
      <c r="G650" s="488">
        <v>-1.51</v>
      </c>
      <c r="H650" s="487"/>
    </row>
    <row r="651" spans="2:8">
      <c r="B651" s="490" t="s">
        <v>2240</v>
      </c>
      <c r="C651" s="489" t="s">
        <v>456</v>
      </c>
      <c r="D651" s="488">
        <v>0</v>
      </c>
      <c r="E651" s="488">
        <v>1.51</v>
      </c>
      <c r="F651" s="488">
        <v>0</v>
      </c>
      <c r="G651" s="488">
        <v>-1.51</v>
      </c>
      <c r="H651" s="487"/>
    </row>
    <row r="652" spans="2:8">
      <c r="B652" s="490" t="s">
        <v>2239</v>
      </c>
      <c r="C652" s="489" t="s">
        <v>2135</v>
      </c>
      <c r="D652" s="488">
        <v>0</v>
      </c>
      <c r="E652" s="488">
        <v>1.51</v>
      </c>
      <c r="F652" s="488">
        <v>0</v>
      </c>
      <c r="G652" s="488">
        <v>-1.51</v>
      </c>
      <c r="H652" s="487"/>
    </row>
    <row r="653" spans="2:8">
      <c r="B653" s="490" t="s">
        <v>2238</v>
      </c>
      <c r="C653" s="489" t="s">
        <v>2135</v>
      </c>
      <c r="D653" s="488">
        <v>0</v>
      </c>
      <c r="E653" s="488">
        <v>1.51</v>
      </c>
      <c r="F653" s="488">
        <v>0</v>
      </c>
      <c r="G653" s="488">
        <v>-1.51</v>
      </c>
      <c r="H653" s="487"/>
    </row>
    <row r="654" spans="2:8">
      <c r="B654" s="490" t="s">
        <v>2237</v>
      </c>
      <c r="C654" s="489" t="s">
        <v>2135</v>
      </c>
      <c r="D654" s="488">
        <v>0</v>
      </c>
      <c r="E654" s="488">
        <v>1.51</v>
      </c>
      <c r="F654" s="488">
        <v>0</v>
      </c>
      <c r="G654" s="488">
        <v>-1.51</v>
      </c>
      <c r="H654" s="487"/>
    </row>
    <row r="655" spans="2:8">
      <c r="B655" s="490" t="s">
        <v>2236</v>
      </c>
      <c r="C655" s="489" t="s">
        <v>2135</v>
      </c>
      <c r="D655" s="488">
        <v>0</v>
      </c>
      <c r="E655" s="488">
        <v>1.51</v>
      </c>
      <c r="F655" s="488">
        <v>0</v>
      </c>
      <c r="G655" s="488">
        <v>-1.51</v>
      </c>
      <c r="H655" s="487"/>
    </row>
    <row r="656" spans="2:8" ht="25.5">
      <c r="B656" s="490" t="s">
        <v>2235</v>
      </c>
      <c r="C656" s="489" t="s">
        <v>2133</v>
      </c>
      <c r="D656" s="488"/>
      <c r="E656" s="488">
        <v>0.09</v>
      </c>
      <c r="F656" s="488">
        <v>0</v>
      </c>
      <c r="G656" s="488"/>
      <c r="H656" s="487"/>
    </row>
    <row r="657" spans="2:8" ht="25.5">
      <c r="B657" s="490" t="s">
        <v>2234</v>
      </c>
      <c r="C657" s="489" t="s">
        <v>2131</v>
      </c>
      <c r="D657" s="488"/>
      <c r="E657" s="488">
        <v>0.22</v>
      </c>
      <c r="F657" s="488">
        <v>0</v>
      </c>
      <c r="G657" s="488"/>
      <c r="H657" s="487"/>
    </row>
    <row r="658" spans="2:8" ht="25.5">
      <c r="B658" s="490" t="s">
        <v>2233</v>
      </c>
      <c r="C658" s="489" t="s">
        <v>2129</v>
      </c>
      <c r="D658" s="488"/>
      <c r="E658" s="488">
        <v>0.15</v>
      </c>
      <c r="F658" s="488">
        <v>0</v>
      </c>
      <c r="G658" s="488"/>
      <c r="H658" s="487"/>
    </row>
    <row r="659" spans="2:8" ht="25.5">
      <c r="B659" s="490" t="s">
        <v>2232</v>
      </c>
      <c r="C659" s="489" t="s">
        <v>2127</v>
      </c>
      <c r="D659" s="488"/>
      <c r="E659" s="488">
        <v>0.1</v>
      </c>
      <c r="F659" s="488">
        <v>0</v>
      </c>
      <c r="G659" s="488"/>
      <c r="H659" s="487"/>
    </row>
    <row r="660" spans="2:8" ht="25.5">
      <c r="B660" s="490" t="s">
        <v>2231</v>
      </c>
      <c r="C660" s="489" t="s">
        <v>2125</v>
      </c>
      <c r="D660" s="488"/>
      <c r="E660" s="488">
        <v>0.11</v>
      </c>
      <c r="F660" s="488">
        <v>0</v>
      </c>
      <c r="G660" s="488"/>
      <c r="H660" s="487"/>
    </row>
    <row r="661" spans="2:8">
      <c r="B661" s="490" t="s">
        <v>2230</v>
      </c>
      <c r="C661" s="489" t="s">
        <v>2123</v>
      </c>
      <c r="D661" s="488"/>
      <c r="E661" s="488">
        <v>0.06</v>
      </c>
      <c r="F661" s="488">
        <v>0</v>
      </c>
      <c r="G661" s="488"/>
      <c r="H661" s="487"/>
    </row>
    <row r="662" spans="2:8">
      <c r="B662" s="490" t="s">
        <v>2229</v>
      </c>
      <c r="C662" s="489" t="s">
        <v>2121</v>
      </c>
      <c r="D662" s="488"/>
      <c r="E662" s="488">
        <v>7.0000000000000007E-2</v>
      </c>
      <c r="F662" s="488">
        <v>0</v>
      </c>
      <c r="G662" s="488"/>
      <c r="H662" s="487"/>
    </row>
    <row r="663" spans="2:8" ht="25.5">
      <c r="B663" s="490" t="s">
        <v>2228</v>
      </c>
      <c r="C663" s="489" t="s">
        <v>2119</v>
      </c>
      <c r="D663" s="488"/>
      <c r="E663" s="488">
        <v>0.19</v>
      </c>
      <c r="F663" s="488">
        <v>0</v>
      </c>
      <c r="G663" s="488"/>
      <c r="H663" s="487"/>
    </row>
    <row r="664" spans="2:8" ht="25.5">
      <c r="B664" s="490" t="s">
        <v>2227</v>
      </c>
      <c r="C664" s="489" t="s">
        <v>2117</v>
      </c>
      <c r="D664" s="488"/>
      <c r="E664" s="488">
        <v>0.21</v>
      </c>
      <c r="F664" s="488">
        <v>0</v>
      </c>
      <c r="G664" s="488"/>
      <c r="H664" s="487"/>
    </row>
    <row r="665" spans="2:8" ht="25.5">
      <c r="B665" s="490" t="s">
        <v>2226</v>
      </c>
      <c r="C665" s="489" t="s">
        <v>2115</v>
      </c>
      <c r="D665" s="488"/>
      <c r="E665" s="488">
        <v>0.15</v>
      </c>
      <c r="F665" s="488">
        <v>0</v>
      </c>
      <c r="G665" s="488"/>
      <c r="H665" s="487"/>
    </row>
    <row r="666" spans="2:8" ht="25.5">
      <c r="B666" s="490" t="s">
        <v>2225</v>
      </c>
      <c r="C666" s="489" t="s">
        <v>2113</v>
      </c>
      <c r="D666" s="488"/>
      <c r="E666" s="488">
        <v>0.16</v>
      </c>
      <c r="F666" s="488">
        <v>0</v>
      </c>
      <c r="G666" s="488"/>
      <c r="H666" s="487"/>
    </row>
    <row r="667" spans="2:8">
      <c r="B667" s="490" t="s">
        <v>2224</v>
      </c>
      <c r="C667" s="489" t="s">
        <v>468</v>
      </c>
      <c r="D667" s="488">
        <v>0</v>
      </c>
      <c r="E667" s="488">
        <v>2649569.6</v>
      </c>
      <c r="F667" s="488">
        <v>2649569.6</v>
      </c>
      <c r="G667" s="488">
        <v>0</v>
      </c>
      <c r="H667" s="487"/>
    </row>
    <row r="668" spans="2:8" ht="63.75">
      <c r="B668" s="490" t="s">
        <v>2223</v>
      </c>
      <c r="C668" s="489" t="s">
        <v>2163</v>
      </c>
      <c r="D668" s="488">
        <v>0</v>
      </c>
      <c r="E668" s="488">
        <v>2649568.09</v>
      </c>
      <c r="F668" s="488">
        <v>2649568.09</v>
      </c>
      <c r="G668" s="488">
        <v>0</v>
      </c>
      <c r="H668" s="487"/>
    </row>
    <row r="669" spans="2:8" ht="25.5">
      <c r="B669" s="490" t="s">
        <v>2222</v>
      </c>
      <c r="C669" s="489" t="s">
        <v>2161</v>
      </c>
      <c r="D669" s="488">
        <v>0</v>
      </c>
      <c r="E669" s="488">
        <v>2649568.09</v>
      </c>
      <c r="F669" s="488">
        <v>2649568.09</v>
      </c>
      <c r="G669" s="488">
        <v>0</v>
      </c>
      <c r="H669" s="487"/>
    </row>
    <row r="670" spans="2:8">
      <c r="B670" s="490" t="s">
        <v>2221</v>
      </c>
      <c r="C670" s="489" t="s">
        <v>442</v>
      </c>
      <c r="D670" s="488">
        <v>0</v>
      </c>
      <c r="E670" s="488">
        <v>2649568.09</v>
      </c>
      <c r="F670" s="488">
        <v>2649568.09</v>
      </c>
      <c r="G670" s="488">
        <v>0</v>
      </c>
      <c r="H670" s="487"/>
    </row>
    <row r="671" spans="2:8">
      <c r="B671" s="490" t="s">
        <v>2220</v>
      </c>
      <c r="C671" s="489" t="s">
        <v>442</v>
      </c>
      <c r="D671" s="488">
        <v>0</v>
      </c>
      <c r="E671" s="488">
        <v>2649568.09</v>
      </c>
      <c r="F671" s="488">
        <v>2649568.09</v>
      </c>
      <c r="G671" s="488">
        <v>0</v>
      </c>
      <c r="H671" s="487"/>
    </row>
    <row r="672" spans="2:8">
      <c r="B672" s="490" t="s">
        <v>2219</v>
      </c>
      <c r="C672" s="489" t="s">
        <v>442</v>
      </c>
      <c r="D672" s="488">
        <v>0</v>
      </c>
      <c r="E672" s="488">
        <v>2649568.09</v>
      </c>
      <c r="F672" s="488">
        <v>2649568.09</v>
      </c>
      <c r="G672" s="488">
        <v>0</v>
      </c>
      <c r="H672" s="487"/>
    </row>
    <row r="673" spans="2:8">
      <c r="B673" s="490" t="s">
        <v>2218</v>
      </c>
      <c r="C673" s="489" t="s">
        <v>2156</v>
      </c>
      <c r="D673" s="488">
        <v>0</v>
      </c>
      <c r="E673" s="488">
        <v>2649568.09</v>
      </c>
      <c r="F673" s="488">
        <v>2649568.09</v>
      </c>
      <c r="G673" s="488">
        <v>0</v>
      </c>
      <c r="H673" s="487"/>
    </row>
    <row r="674" spans="2:8" ht="25.5">
      <c r="B674" s="490" t="s">
        <v>2217</v>
      </c>
      <c r="C674" s="489" t="s">
        <v>2133</v>
      </c>
      <c r="D674" s="488"/>
      <c r="E674" s="488">
        <v>195244</v>
      </c>
      <c r="F674" s="488">
        <v>0</v>
      </c>
      <c r="G674" s="488"/>
      <c r="H674" s="487"/>
    </row>
    <row r="675" spans="2:8" ht="25.5">
      <c r="B675" s="490" t="s">
        <v>2216</v>
      </c>
      <c r="C675" s="489" t="s">
        <v>2133</v>
      </c>
      <c r="D675" s="488"/>
      <c r="E675" s="488">
        <v>0</v>
      </c>
      <c r="F675" s="488">
        <v>195244</v>
      </c>
      <c r="G675" s="488"/>
      <c r="H675" s="487"/>
    </row>
    <row r="676" spans="2:8" ht="25.5">
      <c r="B676" s="490" t="s">
        <v>2215</v>
      </c>
      <c r="C676" s="489" t="s">
        <v>2131</v>
      </c>
      <c r="D676" s="488"/>
      <c r="E676" s="488">
        <v>185400</v>
      </c>
      <c r="F676" s="488">
        <v>0</v>
      </c>
      <c r="G676" s="488"/>
      <c r="H676" s="487"/>
    </row>
    <row r="677" spans="2:8" ht="25.5">
      <c r="B677" s="490" t="s">
        <v>2214</v>
      </c>
      <c r="C677" s="489" t="s">
        <v>2131</v>
      </c>
      <c r="D677" s="488"/>
      <c r="E677" s="488">
        <v>0</v>
      </c>
      <c r="F677" s="488">
        <v>185400</v>
      </c>
      <c r="G677" s="488"/>
      <c r="H677" s="487"/>
    </row>
    <row r="678" spans="2:8" ht="25.5">
      <c r="B678" s="490" t="s">
        <v>2213</v>
      </c>
      <c r="C678" s="489" t="s">
        <v>2129</v>
      </c>
      <c r="D678" s="488"/>
      <c r="E678" s="488">
        <v>130100</v>
      </c>
      <c r="F678" s="488">
        <v>0</v>
      </c>
      <c r="G678" s="488"/>
      <c r="H678" s="487"/>
    </row>
    <row r="679" spans="2:8" ht="25.5">
      <c r="B679" s="490" t="s">
        <v>2212</v>
      </c>
      <c r="C679" s="489" t="s">
        <v>2129</v>
      </c>
      <c r="D679" s="488"/>
      <c r="E679" s="488">
        <v>0</v>
      </c>
      <c r="F679" s="488">
        <v>130100</v>
      </c>
      <c r="G679" s="488"/>
      <c r="H679" s="487"/>
    </row>
    <row r="680" spans="2:8" ht="25.5">
      <c r="B680" s="490" t="s">
        <v>2211</v>
      </c>
      <c r="C680" s="489" t="s">
        <v>2127</v>
      </c>
      <c r="D680" s="488"/>
      <c r="E680" s="488">
        <v>437200</v>
      </c>
      <c r="F680" s="488">
        <v>0</v>
      </c>
      <c r="G680" s="488"/>
      <c r="H680" s="487"/>
    </row>
    <row r="681" spans="2:8" ht="25.5">
      <c r="B681" s="490" t="s">
        <v>2210</v>
      </c>
      <c r="C681" s="489" t="s">
        <v>2127</v>
      </c>
      <c r="D681" s="488"/>
      <c r="E681" s="488">
        <v>0</v>
      </c>
      <c r="F681" s="488">
        <v>437200</v>
      </c>
      <c r="G681" s="488"/>
      <c r="H681" s="487"/>
    </row>
    <row r="682" spans="2:8" ht="25.5">
      <c r="B682" s="490" t="s">
        <v>2209</v>
      </c>
      <c r="C682" s="489" t="s">
        <v>2125</v>
      </c>
      <c r="D682" s="488"/>
      <c r="E682" s="488">
        <v>170000</v>
      </c>
      <c r="F682" s="488">
        <v>0</v>
      </c>
      <c r="G682" s="488"/>
      <c r="H682" s="487"/>
    </row>
    <row r="683" spans="2:8" ht="25.5">
      <c r="B683" s="490" t="s">
        <v>2208</v>
      </c>
      <c r="C683" s="489" t="s">
        <v>2125</v>
      </c>
      <c r="D683" s="488"/>
      <c r="E683" s="488">
        <v>0</v>
      </c>
      <c r="F683" s="488">
        <v>170000</v>
      </c>
      <c r="G683" s="488"/>
      <c r="H683" s="487"/>
    </row>
    <row r="684" spans="2:8">
      <c r="B684" s="490" t="s">
        <v>2207</v>
      </c>
      <c r="C684" s="489" t="s">
        <v>2123</v>
      </c>
      <c r="D684" s="488"/>
      <c r="E684" s="488">
        <v>132001</v>
      </c>
      <c r="F684" s="488">
        <v>0</v>
      </c>
      <c r="G684" s="488"/>
      <c r="H684" s="487"/>
    </row>
    <row r="685" spans="2:8">
      <c r="B685" s="490" t="s">
        <v>2206</v>
      </c>
      <c r="C685" s="489" t="s">
        <v>2123</v>
      </c>
      <c r="D685" s="488"/>
      <c r="E685" s="488">
        <v>0</v>
      </c>
      <c r="F685" s="488">
        <v>132001</v>
      </c>
      <c r="G685" s="488"/>
      <c r="H685" s="487"/>
    </row>
    <row r="686" spans="2:8">
      <c r="B686" s="490" t="s">
        <v>2205</v>
      </c>
      <c r="C686" s="489" t="s">
        <v>2121</v>
      </c>
      <c r="D686" s="488"/>
      <c r="E686" s="488">
        <v>214500</v>
      </c>
      <c r="F686" s="488">
        <v>0</v>
      </c>
      <c r="G686" s="488"/>
      <c r="H686" s="487"/>
    </row>
    <row r="687" spans="2:8">
      <c r="B687" s="490" t="s">
        <v>2204</v>
      </c>
      <c r="C687" s="489" t="s">
        <v>2121</v>
      </c>
      <c r="D687" s="488"/>
      <c r="E687" s="488">
        <v>0</v>
      </c>
      <c r="F687" s="488">
        <v>214500</v>
      </c>
      <c r="G687" s="488"/>
      <c r="H687" s="487"/>
    </row>
    <row r="688" spans="2:8" ht="25.5">
      <c r="B688" s="490" t="s">
        <v>2203</v>
      </c>
      <c r="C688" s="489" t="s">
        <v>2147</v>
      </c>
      <c r="D688" s="488"/>
      <c r="E688" s="488">
        <v>128700</v>
      </c>
      <c r="F688" s="488">
        <v>0</v>
      </c>
      <c r="G688" s="488"/>
      <c r="H688" s="487"/>
    </row>
    <row r="689" spans="2:8" ht="25.5">
      <c r="B689" s="490" t="s">
        <v>2202</v>
      </c>
      <c r="C689" s="489" t="s">
        <v>2147</v>
      </c>
      <c r="D689" s="488"/>
      <c r="E689" s="488">
        <v>0</v>
      </c>
      <c r="F689" s="488">
        <v>128700</v>
      </c>
      <c r="G689" s="488"/>
      <c r="H689" s="487"/>
    </row>
    <row r="690" spans="2:8" ht="25.5">
      <c r="B690" s="490" t="s">
        <v>2201</v>
      </c>
      <c r="C690" s="489" t="s">
        <v>2119</v>
      </c>
      <c r="D690" s="488"/>
      <c r="E690" s="488">
        <v>169000</v>
      </c>
      <c r="F690" s="488">
        <v>0</v>
      </c>
      <c r="G690" s="488"/>
      <c r="H690" s="487"/>
    </row>
    <row r="691" spans="2:8" ht="25.5">
      <c r="B691" s="490" t="s">
        <v>2200</v>
      </c>
      <c r="C691" s="489" t="s">
        <v>2119</v>
      </c>
      <c r="D691" s="488"/>
      <c r="E691" s="488">
        <v>0</v>
      </c>
      <c r="F691" s="488">
        <v>169000</v>
      </c>
      <c r="G691" s="488"/>
      <c r="H691" s="487"/>
    </row>
    <row r="692" spans="2:8" ht="25.5">
      <c r="B692" s="490" t="s">
        <v>2199</v>
      </c>
      <c r="C692" s="489" t="s">
        <v>2117</v>
      </c>
      <c r="D692" s="488"/>
      <c r="E692" s="488">
        <v>126950</v>
      </c>
      <c r="F692" s="488">
        <v>0</v>
      </c>
      <c r="G692" s="488"/>
      <c r="H692" s="487"/>
    </row>
    <row r="693" spans="2:8" ht="25.5">
      <c r="B693" s="490" t="s">
        <v>2198</v>
      </c>
      <c r="C693" s="489" t="s">
        <v>2117</v>
      </c>
      <c r="D693" s="488"/>
      <c r="E693" s="488">
        <v>0</v>
      </c>
      <c r="F693" s="488">
        <v>126950</v>
      </c>
      <c r="G693" s="488"/>
      <c r="H693" s="487"/>
    </row>
    <row r="694" spans="2:8" ht="25.5">
      <c r="B694" s="490" t="s">
        <v>2197</v>
      </c>
      <c r="C694" s="489" t="s">
        <v>2115</v>
      </c>
      <c r="D694" s="488"/>
      <c r="E694" s="488">
        <v>170600</v>
      </c>
      <c r="F694" s="488">
        <v>0</v>
      </c>
      <c r="G694" s="488"/>
      <c r="H694" s="487"/>
    </row>
    <row r="695" spans="2:8" ht="25.5">
      <c r="B695" s="490" t="s">
        <v>2196</v>
      </c>
      <c r="C695" s="489" t="s">
        <v>2115</v>
      </c>
      <c r="D695" s="488"/>
      <c r="E695" s="488">
        <v>0</v>
      </c>
      <c r="F695" s="488">
        <v>170600</v>
      </c>
      <c r="G695" s="488"/>
      <c r="H695" s="487"/>
    </row>
    <row r="696" spans="2:8" ht="25.5">
      <c r="B696" s="490" t="s">
        <v>2195</v>
      </c>
      <c r="C696" s="489" t="s">
        <v>2113</v>
      </c>
      <c r="D696" s="488"/>
      <c r="E696" s="488">
        <v>589873.09</v>
      </c>
      <c r="F696" s="488">
        <v>0</v>
      </c>
      <c r="G696" s="488"/>
      <c r="H696" s="487"/>
    </row>
    <row r="697" spans="2:8" ht="25.5">
      <c r="B697" s="490" t="s">
        <v>2194</v>
      </c>
      <c r="C697" s="489" t="s">
        <v>2113</v>
      </c>
      <c r="D697" s="488"/>
      <c r="E697" s="488">
        <v>0</v>
      </c>
      <c r="F697" s="488">
        <v>589873.09</v>
      </c>
      <c r="G697" s="488"/>
      <c r="H697" s="487"/>
    </row>
    <row r="698" spans="2:8">
      <c r="B698" s="490" t="s">
        <v>2193</v>
      </c>
      <c r="C698" s="489" t="s">
        <v>2141</v>
      </c>
      <c r="D698" s="488">
        <v>0</v>
      </c>
      <c r="E698" s="488">
        <v>1.51</v>
      </c>
      <c r="F698" s="488">
        <v>1.51</v>
      </c>
      <c r="G698" s="488">
        <v>0</v>
      </c>
      <c r="H698" s="487"/>
    </row>
    <row r="699" spans="2:8">
      <c r="B699" s="490" t="s">
        <v>2192</v>
      </c>
      <c r="C699" s="489" t="s">
        <v>456</v>
      </c>
      <c r="D699" s="488">
        <v>0</v>
      </c>
      <c r="E699" s="488">
        <v>1.51</v>
      </c>
      <c r="F699" s="488">
        <v>1.51</v>
      </c>
      <c r="G699" s="488">
        <v>0</v>
      </c>
      <c r="H699" s="487"/>
    </row>
    <row r="700" spans="2:8">
      <c r="B700" s="490" t="s">
        <v>2191</v>
      </c>
      <c r="C700" s="489" t="s">
        <v>2135</v>
      </c>
      <c r="D700" s="488">
        <v>0</v>
      </c>
      <c r="E700" s="488">
        <v>1.51</v>
      </c>
      <c r="F700" s="488">
        <v>1.51</v>
      </c>
      <c r="G700" s="488">
        <v>0</v>
      </c>
      <c r="H700" s="487"/>
    </row>
    <row r="701" spans="2:8">
      <c r="B701" s="490" t="s">
        <v>2190</v>
      </c>
      <c r="C701" s="489" t="s">
        <v>2135</v>
      </c>
      <c r="D701" s="488">
        <v>0</v>
      </c>
      <c r="E701" s="488">
        <v>1.51</v>
      </c>
      <c r="F701" s="488">
        <v>1.51</v>
      </c>
      <c r="G701" s="488">
        <v>0</v>
      </c>
      <c r="H701" s="487"/>
    </row>
    <row r="702" spans="2:8">
      <c r="B702" s="490" t="s">
        <v>2189</v>
      </c>
      <c r="C702" s="489" t="s">
        <v>2135</v>
      </c>
      <c r="D702" s="488">
        <v>0</v>
      </c>
      <c r="E702" s="488">
        <v>1.51</v>
      </c>
      <c r="F702" s="488">
        <v>1.51</v>
      </c>
      <c r="G702" s="488">
        <v>0</v>
      </c>
      <c r="H702" s="487"/>
    </row>
    <row r="703" spans="2:8">
      <c r="B703" s="490" t="s">
        <v>2188</v>
      </c>
      <c r="C703" s="489" t="s">
        <v>2135</v>
      </c>
      <c r="D703" s="488">
        <v>0</v>
      </c>
      <c r="E703" s="488">
        <v>1.51</v>
      </c>
      <c r="F703" s="488">
        <v>1.51</v>
      </c>
      <c r="G703" s="488">
        <v>0</v>
      </c>
      <c r="H703" s="487"/>
    </row>
    <row r="704" spans="2:8" ht="25.5">
      <c r="B704" s="490" t="s">
        <v>2187</v>
      </c>
      <c r="C704" s="489" t="s">
        <v>2133</v>
      </c>
      <c r="D704" s="488"/>
      <c r="E704" s="488">
        <v>0.09</v>
      </c>
      <c r="F704" s="488">
        <v>0</v>
      </c>
      <c r="G704" s="488"/>
      <c r="H704" s="487"/>
    </row>
    <row r="705" spans="2:8" ht="25.5">
      <c r="B705" s="490" t="s">
        <v>2186</v>
      </c>
      <c r="C705" s="489" t="s">
        <v>2133</v>
      </c>
      <c r="D705" s="488"/>
      <c r="E705" s="488">
        <v>0</v>
      </c>
      <c r="F705" s="488">
        <v>0.09</v>
      </c>
      <c r="G705" s="488"/>
      <c r="H705" s="487"/>
    </row>
    <row r="706" spans="2:8" ht="25.5">
      <c r="B706" s="490" t="s">
        <v>2185</v>
      </c>
      <c r="C706" s="489" t="s">
        <v>2131</v>
      </c>
      <c r="D706" s="488"/>
      <c r="E706" s="488">
        <v>0.22</v>
      </c>
      <c r="F706" s="488">
        <v>0</v>
      </c>
      <c r="G706" s="488"/>
      <c r="H706" s="487"/>
    </row>
    <row r="707" spans="2:8" ht="25.5">
      <c r="B707" s="490" t="s">
        <v>2184</v>
      </c>
      <c r="C707" s="489" t="s">
        <v>2131</v>
      </c>
      <c r="D707" s="488"/>
      <c r="E707" s="488">
        <v>0</v>
      </c>
      <c r="F707" s="488">
        <v>0.22</v>
      </c>
      <c r="G707" s="488"/>
      <c r="H707" s="487"/>
    </row>
    <row r="708" spans="2:8" ht="25.5">
      <c r="B708" s="490" t="s">
        <v>2183</v>
      </c>
      <c r="C708" s="489" t="s">
        <v>2129</v>
      </c>
      <c r="D708" s="488"/>
      <c r="E708" s="488">
        <v>0.15</v>
      </c>
      <c r="F708" s="488">
        <v>0</v>
      </c>
      <c r="G708" s="488"/>
      <c r="H708" s="487"/>
    </row>
    <row r="709" spans="2:8" ht="25.5">
      <c r="B709" s="490" t="s">
        <v>2182</v>
      </c>
      <c r="C709" s="489" t="s">
        <v>2129</v>
      </c>
      <c r="D709" s="488"/>
      <c r="E709" s="488">
        <v>0</v>
      </c>
      <c r="F709" s="488">
        <v>0.15</v>
      </c>
      <c r="G709" s="488"/>
      <c r="H709" s="487"/>
    </row>
    <row r="710" spans="2:8" ht="25.5">
      <c r="B710" s="490" t="s">
        <v>2181</v>
      </c>
      <c r="C710" s="489" t="s">
        <v>2127</v>
      </c>
      <c r="D710" s="488"/>
      <c r="E710" s="488">
        <v>0.1</v>
      </c>
      <c r="F710" s="488">
        <v>0</v>
      </c>
      <c r="G710" s="488"/>
      <c r="H710" s="487"/>
    </row>
    <row r="711" spans="2:8" ht="25.5">
      <c r="B711" s="490" t="s">
        <v>2180</v>
      </c>
      <c r="C711" s="489" t="s">
        <v>2127</v>
      </c>
      <c r="D711" s="488"/>
      <c r="E711" s="488">
        <v>0</v>
      </c>
      <c r="F711" s="488">
        <v>0.1</v>
      </c>
      <c r="G711" s="488"/>
      <c r="H711" s="487"/>
    </row>
    <row r="712" spans="2:8" ht="25.5">
      <c r="B712" s="490" t="s">
        <v>2179</v>
      </c>
      <c r="C712" s="489" t="s">
        <v>2125</v>
      </c>
      <c r="D712" s="488"/>
      <c r="E712" s="488">
        <v>0.11</v>
      </c>
      <c r="F712" s="488">
        <v>0</v>
      </c>
      <c r="G712" s="488"/>
      <c r="H712" s="487"/>
    </row>
    <row r="713" spans="2:8" ht="25.5">
      <c r="B713" s="490" t="s">
        <v>2178</v>
      </c>
      <c r="C713" s="489" t="s">
        <v>2125</v>
      </c>
      <c r="D713" s="488"/>
      <c r="E713" s="488">
        <v>0</v>
      </c>
      <c r="F713" s="488">
        <v>0.11</v>
      </c>
      <c r="G713" s="488"/>
      <c r="H713" s="487"/>
    </row>
    <row r="714" spans="2:8">
      <c r="B714" s="490" t="s">
        <v>2177</v>
      </c>
      <c r="C714" s="489" t="s">
        <v>2123</v>
      </c>
      <c r="D714" s="488"/>
      <c r="E714" s="488">
        <v>0.06</v>
      </c>
      <c r="F714" s="488">
        <v>0</v>
      </c>
      <c r="G714" s="488"/>
      <c r="H714" s="487"/>
    </row>
    <row r="715" spans="2:8">
      <c r="B715" s="490" t="s">
        <v>2176</v>
      </c>
      <c r="C715" s="489" t="s">
        <v>2123</v>
      </c>
      <c r="D715" s="488"/>
      <c r="E715" s="488">
        <v>0</v>
      </c>
      <c r="F715" s="488">
        <v>0.06</v>
      </c>
      <c r="G715" s="488"/>
      <c r="H715" s="487"/>
    </row>
    <row r="716" spans="2:8">
      <c r="B716" s="490" t="s">
        <v>2175</v>
      </c>
      <c r="C716" s="489" t="s">
        <v>2121</v>
      </c>
      <c r="D716" s="488"/>
      <c r="E716" s="488">
        <v>7.0000000000000007E-2</v>
      </c>
      <c r="F716" s="488">
        <v>0</v>
      </c>
      <c r="G716" s="488"/>
      <c r="H716" s="487"/>
    </row>
    <row r="717" spans="2:8">
      <c r="B717" s="490" t="s">
        <v>2174</v>
      </c>
      <c r="C717" s="489" t="s">
        <v>2121</v>
      </c>
      <c r="D717" s="488"/>
      <c r="E717" s="488">
        <v>0</v>
      </c>
      <c r="F717" s="488">
        <v>7.0000000000000007E-2</v>
      </c>
      <c r="G717" s="488"/>
      <c r="H717" s="487"/>
    </row>
    <row r="718" spans="2:8" ht="25.5">
      <c r="B718" s="490" t="s">
        <v>2173</v>
      </c>
      <c r="C718" s="489" t="s">
        <v>2119</v>
      </c>
      <c r="D718" s="488"/>
      <c r="E718" s="488">
        <v>0.19</v>
      </c>
      <c r="F718" s="488">
        <v>0</v>
      </c>
      <c r="G718" s="488"/>
      <c r="H718" s="487"/>
    </row>
    <row r="719" spans="2:8" ht="25.5">
      <c r="B719" s="490" t="s">
        <v>2172</v>
      </c>
      <c r="C719" s="489" t="s">
        <v>2119</v>
      </c>
      <c r="D719" s="488"/>
      <c r="E719" s="488">
        <v>0</v>
      </c>
      <c r="F719" s="488">
        <v>0.19</v>
      </c>
      <c r="G719" s="488"/>
      <c r="H719" s="487"/>
    </row>
    <row r="720" spans="2:8" ht="25.5">
      <c r="B720" s="490" t="s">
        <v>2171</v>
      </c>
      <c r="C720" s="489" t="s">
        <v>2117</v>
      </c>
      <c r="D720" s="488"/>
      <c r="E720" s="488">
        <v>0.21</v>
      </c>
      <c r="F720" s="488">
        <v>0</v>
      </c>
      <c r="G720" s="488"/>
      <c r="H720" s="487"/>
    </row>
    <row r="721" spans="2:8" ht="25.5">
      <c r="B721" s="490" t="s">
        <v>2170</v>
      </c>
      <c r="C721" s="489" t="s">
        <v>2117</v>
      </c>
      <c r="D721" s="488"/>
      <c r="E721" s="488">
        <v>0</v>
      </c>
      <c r="F721" s="488">
        <v>0.21</v>
      </c>
      <c r="G721" s="488"/>
      <c r="H721" s="487"/>
    </row>
    <row r="722" spans="2:8" ht="25.5">
      <c r="B722" s="490" t="s">
        <v>2169</v>
      </c>
      <c r="C722" s="489" t="s">
        <v>2115</v>
      </c>
      <c r="D722" s="488"/>
      <c r="E722" s="488">
        <v>0.15</v>
      </c>
      <c r="F722" s="488">
        <v>0</v>
      </c>
      <c r="G722" s="488"/>
      <c r="H722" s="487"/>
    </row>
    <row r="723" spans="2:8" ht="25.5">
      <c r="B723" s="490" t="s">
        <v>2168</v>
      </c>
      <c r="C723" s="489" t="s">
        <v>2115</v>
      </c>
      <c r="D723" s="488"/>
      <c r="E723" s="488">
        <v>0</v>
      </c>
      <c r="F723" s="488">
        <v>0.15</v>
      </c>
      <c r="G723" s="488"/>
      <c r="H723" s="487"/>
    </row>
    <row r="724" spans="2:8" ht="25.5">
      <c r="B724" s="490" t="s">
        <v>2167</v>
      </c>
      <c r="C724" s="489" t="s">
        <v>2113</v>
      </c>
      <c r="D724" s="488"/>
      <c r="E724" s="488">
        <v>0.16</v>
      </c>
      <c r="F724" s="488">
        <v>0</v>
      </c>
      <c r="G724" s="488"/>
      <c r="H724" s="487"/>
    </row>
    <row r="725" spans="2:8" ht="25.5">
      <c r="B725" s="490" t="s">
        <v>2166</v>
      </c>
      <c r="C725" s="489" t="s">
        <v>2113</v>
      </c>
      <c r="D725" s="488"/>
      <c r="E725" s="488">
        <v>0</v>
      </c>
      <c r="F725" s="488">
        <v>0.16</v>
      </c>
      <c r="G725" s="488"/>
      <c r="H725" s="487"/>
    </row>
    <row r="726" spans="2:8">
      <c r="B726" s="490" t="s">
        <v>2165</v>
      </c>
      <c r="C726" s="489" t="s">
        <v>468</v>
      </c>
      <c r="D726" s="488">
        <v>0</v>
      </c>
      <c r="E726" s="488">
        <v>0</v>
      </c>
      <c r="F726" s="488">
        <v>2649569.6</v>
      </c>
      <c r="G726" s="488">
        <v>2649569.6</v>
      </c>
      <c r="H726" s="487"/>
    </row>
    <row r="727" spans="2:8" ht="63.75">
      <c r="B727" s="490" t="s">
        <v>2164</v>
      </c>
      <c r="C727" s="489" t="s">
        <v>2163</v>
      </c>
      <c r="D727" s="488">
        <v>0</v>
      </c>
      <c r="E727" s="488">
        <v>0</v>
      </c>
      <c r="F727" s="488">
        <v>2649568.09</v>
      </c>
      <c r="G727" s="488">
        <v>2649568.09</v>
      </c>
      <c r="H727" s="487"/>
    </row>
    <row r="728" spans="2:8" ht="25.5">
      <c r="B728" s="490" t="s">
        <v>2162</v>
      </c>
      <c r="C728" s="489" t="s">
        <v>2161</v>
      </c>
      <c r="D728" s="488">
        <v>0</v>
      </c>
      <c r="E728" s="488">
        <v>0</v>
      </c>
      <c r="F728" s="488">
        <v>2649568.09</v>
      </c>
      <c r="G728" s="488">
        <v>2649568.09</v>
      </c>
      <c r="H728" s="487"/>
    </row>
    <row r="729" spans="2:8">
      <c r="B729" s="490" t="s">
        <v>2160</v>
      </c>
      <c r="C729" s="489" t="s">
        <v>442</v>
      </c>
      <c r="D729" s="488">
        <v>0</v>
      </c>
      <c r="E729" s="488">
        <v>0</v>
      </c>
      <c r="F729" s="488">
        <v>2649568.09</v>
      </c>
      <c r="G729" s="488">
        <v>2649568.09</v>
      </c>
      <c r="H729" s="487"/>
    </row>
    <row r="730" spans="2:8">
      <c r="B730" s="490" t="s">
        <v>2159</v>
      </c>
      <c r="C730" s="489" t="s">
        <v>442</v>
      </c>
      <c r="D730" s="488">
        <v>0</v>
      </c>
      <c r="E730" s="488">
        <v>0</v>
      </c>
      <c r="F730" s="488">
        <v>2649568.09</v>
      </c>
      <c r="G730" s="488">
        <v>2649568.09</v>
      </c>
      <c r="H730" s="487"/>
    </row>
    <row r="731" spans="2:8">
      <c r="B731" s="490" t="s">
        <v>2158</v>
      </c>
      <c r="C731" s="489" t="s">
        <v>442</v>
      </c>
      <c r="D731" s="488">
        <v>0</v>
      </c>
      <c r="E731" s="488">
        <v>0</v>
      </c>
      <c r="F731" s="488">
        <v>2649568.09</v>
      </c>
      <c r="G731" s="488">
        <v>2649568.09</v>
      </c>
      <c r="H731" s="487"/>
    </row>
    <row r="732" spans="2:8">
      <c r="B732" s="490" t="s">
        <v>2157</v>
      </c>
      <c r="C732" s="489" t="s">
        <v>2156</v>
      </c>
      <c r="D732" s="488">
        <v>0</v>
      </c>
      <c r="E732" s="488">
        <v>0</v>
      </c>
      <c r="F732" s="488">
        <v>2649568.09</v>
      </c>
      <c r="G732" s="488">
        <v>2649568.09</v>
      </c>
      <c r="H732" s="487"/>
    </row>
    <row r="733" spans="2:8" ht="25.5">
      <c r="B733" s="490" t="s">
        <v>2155</v>
      </c>
      <c r="C733" s="489" t="s">
        <v>2133</v>
      </c>
      <c r="D733" s="488"/>
      <c r="E733" s="488">
        <v>0</v>
      </c>
      <c r="F733" s="488">
        <v>195244</v>
      </c>
      <c r="G733" s="488"/>
      <c r="H733" s="487"/>
    </row>
    <row r="734" spans="2:8" ht="25.5">
      <c r="B734" s="490" t="s">
        <v>2154</v>
      </c>
      <c r="C734" s="489" t="s">
        <v>2131</v>
      </c>
      <c r="D734" s="488"/>
      <c r="E734" s="488">
        <v>0</v>
      </c>
      <c r="F734" s="488">
        <v>185400</v>
      </c>
      <c r="G734" s="488"/>
      <c r="H734" s="487"/>
    </row>
    <row r="735" spans="2:8" ht="25.5">
      <c r="B735" s="490" t="s">
        <v>2153</v>
      </c>
      <c r="C735" s="489" t="s">
        <v>2129</v>
      </c>
      <c r="D735" s="488"/>
      <c r="E735" s="488">
        <v>0</v>
      </c>
      <c r="F735" s="488">
        <v>130100</v>
      </c>
      <c r="G735" s="488"/>
      <c r="H735" s="487"/>
    </row>
    <row r="736" spans="2:8" ht="25.5">
      <c r="B736" s="490" t="s">
        <v>2152</v>
      </c>
      <c r="C736" s="489" t="s">
        <v>2127</v>
      </c>
      <c r="D736" s="488"/>
      <c r="E736" s="488">
        <v>0</v>
      </c>
      <c r="F736" s="488">
        <v>437200</v>
      </c>
      <c r="G736" s="488"/>
      <c r="H736" s="487"/>
    </row>
    <row r="737" spans="2:8" ht="25.5">
      <c r="B737" s="490" t="s">
        <v>2151</v>
      </c>
      <c r="C737" s="489" t="s">
        <v>2125</v>
      </c>
      <c r="D737" s="488"/>
      <c r="E737" s="488">
        <v>0</v>
      </c>
      <c r="F737" s="488">
        <v>170000</v>
      </c>
      <c r="G737" s="488"/>
      <c r="H737" s="487"/>
    </row>
    <row r="738" spans="2:8">
      <c r="B738" s="490" t="s">
        <v>2150</v>
      </c>
      <c r="C738" s="489" t="s">
        <v>2123</v>
      </c>
      <c r="D738" s="488"/>
      <c r="E738" s="488">
        <v>0</v>
      </c>
      <c r="F738" s="488">
        <v>132001</v>
      </c>
      <c r="G738" s="488"/>
      <c r="H738" s="487"/>
    </row>
    <row r="739" spans="2:8">
      <c r="B739" s="490" t="s">
        <v>2149</v>
      </c>
      <c r="C739" s="489" t="s">
        <v>2121</v>
      </c>
      <c r="D739" s="488"/>
      <c r="E739" s="488">
        <v>0</v>
      </c>
      <c r="F739" s="488">
        <v>214500</v>
      </c>
      <c r="G739" s="488"/>
      <c r="H739" s="487"/>
    </row>
    <row r="740" spans="2:8" ht="25.5">
      <c r="B740" s="490" t="s">
        <v>2148</v>
      </c>
      <c r="C740" s="489" t="s">
        <v>2147</v>
      </c>
      <c r="D740" s="488"/>
      <c r="E740" s="488">
        <v>0</v>
      </c>
      <c r="F740" s="488">
        <v>128700</v>
      </c>
      <c r="G740" s="488"/>
      <c r="H740" s="487"/>
    </row>
    <row r="741" spans="2:8" ht="25.5">
      <c r="B741" s="490" t="s">
        <v>2146</v>
      </c>
      <c r="C741" s="489" t="s">
        <v>2119</v>
      </c>
      <c r="D741" s="488"/>
      <c r="E741" s="488">
        <v>0</v>
      </c>
      <c r="F741" s="488">
        <v>169000</v>
      </c>
      <c r="G741" s="488"/>
      <c r="H741" s="487"/>
    </row>
    <row r="742" spans="2:8" ht="25.5">
      <c r="B742" s="490" t="s">
        <v>2145</v>
      </c>
      <c r="C742" s="489" t="s">
        <v>2117</v>
      </c>
      <c r="D742" s="488"/>
      <c r="E742" s="488">
        <v>0</v>
      </c>
      <c r="F742" s="488">
        <v>126950</v>
      </c>
      <c r="G742" s="488"/>
      <c r="H742" s="487"/>
    </row>
    <row r="743" spans="2:8" ht="25.5">
      <c r="B743" s="490" t="s">
        <v>2144</v>
      </c>
      <c r="C743" s="489" t="s">
        <v>2115</v>
      </c>
      <c r="D743" s="488"/>
      <c r="E743" s="488">
        <v>0</v>
      </c>
      <c r="F743" s="488">
        <v>170600</v>
      </c>
      <c r="G743" s="488"/>
      <c r="H743" s="487"/>
    </row>
    <row r="744" spans="2:8" ht="25.5">
      <c r="B744" s="490" t="s">
        <v>2143</v>
      </c>
      <c r="C744" s="489" t="s">
        <v>2113</v>
      </c>
      <c r="D744" s="488"/>
      <c r="E744" s="488">
        <v>0</v>
      </c>
      <c r="F744" s="488">
        <v>589873.09</v>
      </c>
      <c r="G744" s="488"/>
      <c r="H744" s="487"/>
    </row>
    <row r="745" spans="2:8">
      <c r="B745" s="490" t="s">
        <v>2142</v>
      </c>
      <c r="C745" s="489" t="s">
        <v>2141</v>
      </c>
      <c r="D745" s="488">
        <v>0</v>
      </c>
      <c r="E745" s="488">
        <v>0</v>
      </c>
      <c r="F745" s="488">
        <v>1.51</v>
      </c>
      <c r="G745" s="488">
        <v>1.51</v>
      </c>
      <c r="H745" s="487"/>
    </row>
    <row r="746" spans="2:8">
      <c r="B746" s="490" t="s">
        <v>2140</v>
      </c>
      <c r="C746" s="489" t="s">
        <v>456</v>
      </c>
      <c r="D746" s="488">
        <v>0</v>
      </c>
      <c r="E746" s="488">
        <v>0</v>
      </c>
      <c r="F746" s="488">
        <v>1.51</v>
      </c>
      <c r="G746" s="488">
        <v>1.51</v>
      </c>
      <c r="H746" s="487"/>
    </row>
    <row r="747" spans="2:8">
      <c r="B747" s="490" t="s">
        <v>2139</v>
      </c>
      <c r="C747" s="489" t="s">
        <v>2135</v>
      </c>
      <c r="D747" s="488">
        <v>0</v>
      </c>
      <c r="E747" s="488">
        <v>0</v>
      </c>
      <c r="F747" s="488">
        <v>1.51</v>
      </c>
      <c r="G747" s="488">
        <v>1.51</v>
      </c>
      <c r="H747" s="487"/>
    </row>
    <row r="748" spans="2:8">
      <c r="B748" s="490" t="s">
        <v>2138</v>
      </c>
      <c r="C748" s="489" t="s">
        <v>2135</v>
      </c>
      <c r="D748" s="488">
        <v>0</v>
      </c>
      <c r="E748" s="488">
        <v>0</v>
      </c>
      <c r="F748" s="488">
        <v>1.51</v>
      </c>
      <c r="G748" s="488">
        <v>1.51</v>
      </c>
      <c r="H748" s="487"/>
    </row>
    <row r="749" spans="2:8">
      <c r="B749" s="490" t="s">
        <v>2137</v>
      </c>
      <c r="C749" s="489" t="s">
        <v>2135</v>
      </c>
      <c r="D749" s="488">
        <v>0</v>
      </c>
      <c r="E749" s="488">
        <v>0</v>
      </c>
      <c r="F749" s="488">
        <v>1.51</v>
      </c>
      <c r="G749" s="488">
        <v>1.51</v>
      </c>
      <c r="H749" s="487"/>
    </row>
    <row r="750" spans="2:8">
      <c r="B750" s="490" t="s">
        <v>2136</v>
      </c>
      <c r="C750" s="489" t="s">
        <v>2135</v>
      </c>
      <c r="D750" s="488">
        <v>0</v>
      </c>
      <c r="E750" s="488">
        <v>0</v>
      </c>
      <c r="F750" s="488">
        <v>1.51</v>
      </c>
      <c r="G750" s="488">
        <v>1.51</v>
      </c>
      <c r="H750" s="487"/>
    </row>
    <row r="751" spans="2:8" ht="25.5">
      <c r="B751" s="490" t="s">
        <v>2134</v>
      </c>
      <c r="C751" s="489" t="s">
        <v>2133</v>
      </c>
      <c r="D751" s="488"/>
      <c r="E751" s="488">
        <v>0</v>
      </c>
      <c r="F751" s="488">
        <v>0.09</v>
      </c>
      <c r="G751" s="488"/>
      <c r="H751" s="487"/>
    </row>
    <row r="752" spans="2:8" ht="25.5">
      <c r="B752" s="490" t="s">
        <v>2132</v>
      </c>
      <c r="C752" s="489" t="s">
        <v>2131</v>
      </c>
      <c r="D752" s="488"/>
      <c r="E752" s="488">
        <v>0</v>
      </c>
      <c r="F752" s="488">
        <v>0.22</v>
      </c>
      <c r="G752" s="488"/>
      <c r="H752" s="487"/>
    </row>
    <row r="753" spans="2:8" ht="25.5">
      <c r="B753" s="490" t="s">
        <v>2130</v>
      </c>
      <c r="C753" s="489" t="s">
        <v>2129</v>
      </c>
      <c r="D753" s="488"/>
      <c r="E753" s="488">
        <v>0</v>
      </c>
      <c r="F753" s="488">
        <v>0.15</v>
      </c>
      <c r="G753" s="488"/>
      <c r="H753" s="487"/>
    </row>
    <row r="754" spans="2:8" ht="25.5">
      <c r="B754" s="490" t="s">
        <v>2128</v>
      </c>
      <c r="C754" s="489" t="s">
        <v>2127</v>
      </c>
      <c r="D754" s="488"/>
      <c r="E754" s="488">
        <v>0</v>
      </c>
      <c r="F754" s="488">
        <v>0.1</v>
      </c>
      <c r="G754" s="488"/>
      <c r="H754" s="487"/>
    </row>
    <row r="755" spans="2:8" ht="25.5">
      <c r="B755" s="490" t="s">
        <v>2126</v>
      </c>
      <c r="C755" s="489" t="s">
        <v>2125</v>
      </c>
      <c r="D755" s="488"/>
      <c r="E755" s="488">
        <v>0</v>
      </c>
      <c r="F755" s="488">
        <v>0.11</v>
      </c>
      <c r="G755" s="488"/>
      <c r="H755" s="487"/>
    </row>
    <row r="756" spans="2:8">
      <c r="B756" s="490" t="s">
        <v>2124</v>
      </c>
      <c r="C756" s="489" t="s">
        <v>2123</v>
      </c>
      <c r="D756" s="488"/>
      <c r="E756" s="488">
        <v>0</v>
      </c>
      <c r="F756" s="488">
        <v>0.06</v>
      </c>
      <c r="G756" s="488"/>
      <c r="H756" s="487"/>
    </row>
    <row r="757" spans="2:8">
      <c r="B757" s="490" t="s">
        <v>2122</v>
      </c>
      <c r="C757" s="489" t="s">
        <v>2121</v>
      </c>
      <c r="D757" s="488"/>
      <c r="E757" s="488">
        <v>0</v>
      </c>
      <c r="F757" s="488">
        <v>7.0000000000000007E-2</v>
      </c>
      <c r="G757" s="488"/>
      <c r="H757" s="487"/>
    </row>
    <row r="758" spans="2:8" ht="25.5">
      <c r="B758" s="490" t="s">
        <v>2120</v>
      </c>
      <c r="C758" s="489" t="s">
        <v>2119</v>
      </c>
      <c r="D758" s="488"/>
      <c r="E758" s="488">
        <v>0</v>
      </c>
      <c r="F758" s="488">
        <v>0.19</v>
      </c>
      <c r="G758" s="488"/>
      <c r="H758" s="487"/>
    </row>
    <row r="759" spans="2:8" ht="25.5">
      <c r="B759" s="490" t="s">
        <v>2118</v>
      </c>
      <c r="C759" s="489" t="s">
        <v>2117</v>
      </c>
      <c r="D759" s="488"/>
      <c r="E759" s="488">
        <v>0</v>
      </c>
      <c r="F759" s="488">
        <v>0.21</v>
      </c>
      <c r="G759" s="488"/>
      <c r="H759" s="487"/>
    </row>
    <row r="760" spans="2:8" ht="25.5">
      <c r="B760" s="490" t="s">
        <v>2116</v>
      </c>
      <c r="C760" s="489" t="s">
        <v>2115</v>
      </c>
      <c r="D760" s="488"/>
      <c r="E760" s="488">
        <v>0</v>
      </c>
      <c r="F760" s="488">
        <v>0.15</v>
      </c>
      <c r="G760" s="488"/>
      <c r="H760" s="487"/>
    </row>
    <row r="761" spans="2:8" ht="25.5">
      <c r="B761" s="490" t="s">
        <v>2114</v>
      </c>
      <c r="C761" s="489" t="s">
        <v>2113</v>
      </c>
      <c r="D761" s="488"/>
      <c r="E761" s="488">
        <v>0</v>
      </c>
      <c r="F761" s="488">
        <v>0.16</v>
      </c>
      <c r="G761" s="488"/>
      <c r="H761" s="487"/>
    </row>
    <row r="762" spans="2:8">
      <c r="B762" s="490">
        <v>8200</v>
      </c>
      <c r="C762" s="489" t="s">
        <v>2112</v>
      </c>
      <c r="D762" s="488">
        <v>5900000</v>
      </c>
      <c r="E762" s="488">
        <v>7756225.3799999999</v>
      </c>
      <c r="F762" s="488">
        <v>7756225.3799999999</v>
      </c>
      <c r="G762" s="488">
        <v>5900000</v>
      </c>
      <c r="H762" s="487"/>
    </row>
    <row r="763" spans="2:8">
      <c r="B763" s="490">
        <v>8210</v>
      </c>
      <c r="C763" s="489" t="s">
        <v>2111</v>
      </c>
      <c r="D763" s="488">
        <v>2950000</v>
      </c>
      <c r="E763" s="488">
        <v>38355.9</v>
      </c>
      <c r="F763" s="488">
        <v>38355.9</v>
      </c>
      <c r="G763" s="488">
        <v>2950000</v>
      </c>
      <c r="H763" s="487"/>
    </row>
    <row r="764" spans="2:8" ht="25.5">
      <c r="B764" s="490">
        <v>8211</v>
      </c>
      <c r="C764" s="489" t="s">
        <v>2110</v>
      </c>
      <c r="D764" s="488">
        <v>2945000</v>
      </c>
      <c r="E764" s="488">
        <v>38355.9</v>
      </c>
      <c r="F764" s="488">
        <v>38355.9</v>
      </c>
      <c r="G764" s="488">
        <v>2945000</v>
      </c>
      <c r="H764" s="487"/>
    </row>
    <row r="765" spans="2:8">
      <c r="B765" s="490" t="s">
        <v>2109</v>
      </c>
      <c r="C765" s="489" t="s">
        <v>1003</v>
      </c>
      <c r="D765" s="488">
        <v>2328000</v>
      </c>
      <c r="E765" s="488">
        <v>9193.5400000000009</v>
      </c>
      <c r="F765" s="488">
        <v>9193.5400000000009</v>
      </c>
      <c r="G765" s="488">
        <v>2328000</v>
      </c>
      <c r="H765" s="487"/>
    </row>
    <row r="766" spans="2:8" ht="25.5">
      <c r="B766" s="490" t="s">
        <v>2108</v>
      </c>
      <c r="C766" s="489" t="s">
        <v>1001</v>
      </c>
      <c r="D766" s="488">
        <v>1556833.88</v>
      </c>
      <c r="E766" s="488">
        <v>0</v>
      </c>
      <c r="F766" s="488">
        <v>0</v>
      </c>
      <c r="G766" s="488">
        <v>1556833.88</v>
      </c>
      <c r="H766" s="487"/>
    </row>
    <row r="767" spans="2:8">
      <c r="B767" s="490" t="s">
        <v>2107</v>
      </c>
      <c r="C767" s="489" t="s">
        <v>999</v>
      </c>
      <c r="D767" s="488">
        <v>1556833.88</v>
      </c>
      <c r="E767" s="488">
        <v>0</v>
      </c>
      <c r="F767" s="488">
        <v>0</v>
      </c>
      <c r="G767" s="488">
        <v>1556833.88</v>
      </c>
      <c r="H767" s="487"/>
    </row>
    <row r="768" spans="2:8">
      <c r="B768" s="490" t="s">
        <v>2106</v>
      </c>
      <c r="C768" s="489" t="s">
        <v>997</v>
      </c>
      <c r="D768" s="488">
        <v>1556833.88</v>
      </c>
      <c r="E768" s="488">
        <v>0</v>
      </c>
      <c r="F768" s="488">
        <v>0</v>
      </c>
      <c r="G768" s="488">
        <v>1556833.88</v>
      </c>
      <c r="H768" s="487"/>
    </row>
    <row r="769" spans="2:8">
      <c r="B769" s="490" t="s">
        <v>2105</v>
      </c>
      <c r="C769" s="489" t="s">
        <v>971</v>
      </c>
      <c r="D769" s="488">
        <v>561166.12</v>
      </c>
      <c r="E769" s="488">
        <v>0</v>
      </c>
      <c r="F769" s="488">
        <v>0</v>
      </c>
      <c r="G769" s="488">
        <v>561166.12</v>
      </c>
      <c r="H769" s="487"/>
    </row>
    <row r="770" spans="2:8" ht="25.5">
      <c r="B770" s="490" t="s">
        <v>2104</v>
      </c>
      <c r="C770" s="489" t="s">
        <v>969</v>
      </c>
      <c r="D770" s="488">
        <v>426551.24</v>
      </c>
      <c r="E770" s="488">
        <v>0</v>
      </c>
      <c r="F770" s="488">
        <v>0</v>
      </c>
      <c r="G770" s="488">
        <v>426551.24</v>
      </c>
      <c r="H770" s="487"/>
    </row>
    <row r="771" spans="2:8">
      <c r="B771" s="490" t="s">
        <v>2103</v>
      </c>
      <c r="C771" s="489" t="s">
        <v>967</v>
      </c>
      <c r="D771" s="488">
        <v>121022.92</v>
      </c>
      <c r="E771" s="488">
        <v>0</v>
      </c>
      <c r="F771" s="488">
        <v>0</v>
      </c>
      <c r="G771" s="488">
        <v>121022.92</v>
      </c>
      <c r="H771" s="487"/>
    </row>
    <row r="772" spans="2:8">
      <c r="B772" s="490" t="s">
        <v>2102</v>
      </c>
      <c r="C772" s="489" t="s">
        <v>961</v>
      </c>
      <c r="D772" s="488">
        <v>305528.32000000001</v>
      </c>
      <c r="E772" s="488">
        <v>0</v>
      </c>
      <c r="F772" s="488">
        <v>0</v>
      </c>
      <c r="G772" s="488">
        <v>305528.32000000001</v>
      </c>
      <c r="H772" s="487"/>
    </row>
    <row r="773" spans="2:8">
      <c r="B773" s="490" t="s">
        <v>2101</v>
      </c>
      <c r="C773" s="489" t="s">
        <v>957</v>
      </c>
      <c r="D773" s="488">
        <v>134614.88</v>
      </c>
      <c r="E773" s="488">
        <v>0</v>
      </c>
      <c r="F773" s="488">
        <v>0</v>
      </c>
      <c r="G773" s="488">
        <v>134614.88</v>
      </c>
      <c r="H773" s="487"/>
    </row>
    <row r="774" spans="2:8">
      <c r="B774" s="490" t="s">
        <v>2100</v>
      </c>
      <c r="C774" s="489" t="s">
        <v>955</v>
      </c>
      <c r="D774" s="488">
        <v>134614.88</v>
      </c>
      <c r="E774" s="488">
        <v>0</v>
      </c>
      <c r="F774" s="488">
        <v>0</v>
      </c>
      <c r="G774" s="488">
        <v>134614.88</v>
      </c>
      <c r="H774" s="487"/>
    </row>
    <row r="775" spans="2:8">
      <c r="B775" s="490" t="s">
        <v>2099</v>
      </c>
      <c r="C775" s="489" t="s">
        <v>897</v>
      </c>
      <c r="D775" s="488">
        <v>210000</v>
      </c>
      <c r="E775" s="488">
        <v>9193.5400000000009</v>
      </c>
      <c r="F775" s="488">
        <v>9193.5400000000009</v>
      </c>
      <c r="G775" s="488">
        <v>210000</v>
      </c>
      <c r="H775" s="487"/>
    </row>
    <row r="776" spans="2:8">
      <c r="B776" s="490" t="s">
        <v>2098</v>
      </c>
      <c r="C776" s="489" t="s">
        <v>895</v>
      </c>
      <c r="D776" s="488">
        <v>210000</v>
      </c>
      <c r="E776" s="488">
        <v>9193.5400000000009</v>
      </c>
      <c r="F776" s="488">
        <v>9193.5400000000009</v>
      </c>
      <c r="G776" s="488">
        <v>210000</v>
      </c>
      <c r="H776" s="487"/>
    </row>
    <row r="777" spans="2:8">
      <c r="B777" s="490" t="s">
        <v>2097</v>
      </c>
      <c r="C777" s="489" t="s">
        <v>893</v>
      </c>
      <c r="D777" s="488">
        <v>82800</v>
      </c>
      <c r="E777" s="488">
        <v>0</v>
      </c>
      <c r="F777" s="488">
        <v>2545.2399999999998</v>
      </c>
      <c r="G777" s="488">
        <v>85345.24</v>
      </c>
      <c r="H777" s="487"/>
    </row>
    <row r="778" spans="2:8">
      <c r="B778" s="490" t="s">
        <v>2096</v>
      </c>
      <c r="C778" s="489" t="s">
        <v>1783</v>
      </c>
      <c r="D778" s="488"/>
      <c r="E778" s="488">
        <v>0</v>
      </c>
      <c r="F778" s="488">
        <v>2545.2399999999998</v>
      </c>
      <c r="G778" s="488"/>
      <c r="H778" s="487"/>
    </row>
    <row r="779" spans="2:8">
      <c r="B779" s="490" t="s">
        <v>2095</v>
      </c>
      <c r="C779" s="489" t="s">
        <v>885</v>
      </c>
      <c r="D779" s="488">
        <v>63600</v>
      </c>
      <c r="E779" s="488">
        <v>0</v>
      </c>
      <c r="F779" s="488">
        <v>5451.58</v>
      </c>
      <c r="G779" s="488">
        <v>69051.58</v>
      </c>
      <c r="H779" s="487"/>
    </row>
    <row r="780" spans="2:8">
      <c r="B780" s="490" t="s">
        <v>2094</v>
      </c>
      <c r="C780" s="489" t="s">
        <v>1783</v>
      </c>
      <c r="D780" s="488"/>
      <c r="E780" s="488">
        <v>0</v>
      </c>
      <c r="F780" s="488">
        <v>5451.58</v>
      </c>
      <c r="G780" s="488"/>
      <c r="H780" s="487"/>
    </row>
    <row r="781" spans="2:8">
      <c r="B781" s="490" t="s">
        <v>2093</v>
      </c>
      <c r="C781" s="489" t="s">
        <v>877</v>
      </c>
      <c r="D781" s="488">
        <v>19200</v>
      </c>
      <c r="E781" s="488">
        <v>0</v>
      </c>
      <c r="F781" s="488">
        <v>1026.57</v>
      </c>
      <c r="G781" s="488">
        <v>20226.57</v>
      </c>
      <c r="H781" s="487"/>
    </row>
    <row r="782" spans="2:8">
      <c r="B782" s="490" t="s">
        <v>2092</v>
      </c>
      <c r="C782" s="489" t="s">
        <v>1783</v>
      </c>
      <c r="D782" s="488"/>
      <c r="E782" s="488">
        <v>0</v>
      </c>
      <c r="F782" s="488">
        <v>1026.57</v>
      </c>
      <c r="G782" s="488"/>
      <c r="H782" s="487"/>
    </row>
    <row r="783" spans="2:8" ht="25.5">
      <c r="B783" s="490" t="s">
        <v>2091</v>
      </c>
      <c r="C783" s="489" t="s">
        <v>869</v>
      </c>
      <c r="D783" s="488">
        <v>38400</v>
      </c>
      <c r="E783" s="488">
        <v>9193.5400000000009</v>
      </c>
      <c r="F783" s="488">
        <v>0</v>
      </c>
      <c r="G783" s="488">
        <v>29206.46</v>
      </c>
      <c r="H783" s="487"/>
    </row>
    <row r="784" spans="2:8">
      <c r="B784" s="490" t="s">
        <v>2090</v>
      </c>
      <c r="C784" s="489" t="s">
        <v>1783</v>
      </c>
      <c r="D784" s="488"/>
      <c r="E784" s="488">
        <v>9193.5400000000009</v>
      </c>
      <c r="F784" s="488">
        <v>0</v>
      </c>
      <c r="G784" s="488"/>
      <c r="H784" s="487"/>
    </row>
    <row r="785" spans="2:8">
      <c r="B785" s="490" t="s">
        <v>2089</v>
      </c>
      <c r="C785" s="489" t="s">
        <v>861</v>
      </c>
      <c r="D785" s="488">
        <v>6000</v>
      </c>
      <c r="E785" s="488">
        <v>0</v>
      </c>
      <c r="F785" s="488">
        <v>170.15</v>
      </c>
      <c r="G785" s="488">
        <v>6170.15</v>
      </c>
      <c r="H785" s="487"/>
    </row>
    <row r="786" spans="2:8">
      <c r="B786" s="490" t="s">
        <v>2088</v>
      </c>
      <c r="C786" s="489" t="s">
        <v>1783</v>
      </c>
      <c r="D786" s="488"/>
      <c r="E786" s="488">
        <v>0</v>
      </c>
      <c r="F786" s="488">
        <v>170.15</v>
      </c>
      <c r="G786" s="488"/>
      <c r="H786" s="487"/>
    </row>
    <row r="787" spans="2:8">
      <c r="B787" s="490" t="s">
        <v>2087</v>
      </c>
      <c r="C787" s="489" t="s">
        <v>850</v>
      </c>
      <c r="D787" s="488">
        <v>255000</v>
      </c>
      <c r="E787" s="488">
        <v>12604.36</v>
      </c>
      <c r="F787" s="488">
        <v>12604.36</v>
      </c>
      <c r="G787" s="488">
        <v>255000</v>
      </c>
      <c r="H787" s="487"/>
    </row>
    <row r="788" spans="2:8" ht="25.5">
      <c r="B788" s="490" t="s">
        <v>2086</v>
      </c>
      <c r="C788" s="489" t="s">
        <v>848</v>
      </c>
      <c r="D788" s="488">
        <v>11000</v>
      </c>
      <c r="E788" s="488">
        <v>0</v>
      </c>
      <c r="F788" s="488">
        <v>2206.21</v>
      </c>
      <c r="G788" s="488">
        <v>13206.21</v>
      </c>
      <c r="H788" s="487"/>
    </row>
    <row r="789" spans="2:8">
      <c r="B789" s="490" t="s">
        <v>2085</v>
      </c>
      <c r="C789" s="489" t="s">
        <v>846</v>
      </c>
      <c r="D789" s="488">
        <v>4000</v>
      </c>
      <c r="E789" s="488">
        <v>0</v>
      </c>
      <c r="F789" s="488">
        <v>0</v>
      </c>
      <c r="G789" s="488">
        <v>4000</v>
      </c>
      <c r="H789" s="487"/>
    </row>
    <row r="790" spans="2:8">
      <c r="B790" s="490" t="s">
        <v>2084</v>
      </c>
      <c r="C790" s="489" t="s">
        <v>844</v>
      </c>
      <c r="D790" s="488">
        <v>4000</v>
      </c>
      <c r="E790" s="488">
        <v>0</v>
      </c>
      <c r="F790" s="488">
        <v>0</v>
      </c>
      <c r="G790" s="488">
        <v>4000</v>
      </c>
      <c r="H790" s="487"/>
    </row>
    <row r="791" spans="2:8">
      <c r="B791" s="490" t="s">
        <v>2083</v>
      </c>
      <c r="C791" s="489" t="s">
        <v>838</v>
      </c>
      <c r="D791" s="488">
        <v>3000</v>
      </c>
      <c r="E791" s="488">
        <v>0</v>
      </c>
      <c r="F791" s="488">
        <v>0</v>
      </c>
      <c r="G791" s="488">
        <v>3000</v>
      </c>
      <c r="H791" s="487"/>
    </row>
    <row r="792" spans="2:8">
      <c r="B792" s="490" t="s">
        <v>2082</v>
      </c>
      <c r="C792" s="489" t="s">
        <v>836</v>
      </c>
      <c r="D792" s="488">
        <v>3000</v>
      </c>
      <c r="E792" s="488">
        <v>0</v>
      </c>
      <c r="F792" s="488">
        <v>0</v>
      </c>
      <c r="G792" s="488">
        <v>3000</v>
      </c>
      <c r="H792" s="487"/>
    </row>
    <row r="793" spans="2:8" ht="25.5">
      <c r="B793" s="490" t="s">
        <v>2081</v>
      </c>
      <c r="C793" s="489" t="s">
        <v>832</v>
      </c>
      <c r="D793" s="488">
        <v>3000</v>
      </c>
      <c r="E793" s="488">
        <v>0</v>
      </c>
      <c r="F793" s="488">
        <v>0</v>
      </c>
      <c r="G793" s="488">
        <v>3000</v>
      </c>
      <c r="H793" s="487"/>
    </row>
    <row r="794" spans="2:8" ht="25.5">
      <c r="B794" s="490" t="s">
        <v>2080</v>
      </c>
      <c r="C794" s="489" t="s">
        <v>830</v>
      </c>
      <c r="D794" s="488">
        <v>3000</v>
      </c>
      <c r="E794" s="488">
        <v>0</v>
      </c>
      <c r="F794" s="488">
        <v>0</v>
      </c>
      <c r="G794" s="488">
        <v>3000</v>
      </c>
      <c r="H794" s="487"/>
    </row>
    <row r="795" spans="2:8">
      <c r="B795" s="490" t="s">
        <v>2079</v>
      </c>
      <c r="C795" s="489" t="s">
        <v>827</v>
      </c>
      <c r="D795" s="488">
        <v>1000</v>
      </c>
      <c r="E795" s="488">
        <v>0</v>
      </c>
      <c r="F795" s="488">
        <v>2206.21</v>
      </c>
      <c r="G795" s="488">
        <v>3206.21</v>
      </c>
      <c r="H795" s="487"/>
    </row>
    <row r="796" spans="2:8">
      <c r="B796" s="490" t="s">
        <v>2078</v>
      </c>
      <c r="C796" s="489" t="s">
        <v>825</v>
      </c>
      <c r="D796" s="488">
        <v>1000</v>
      </c>
      <c r="E796" s="488">
        <v>0</v>
      </c>
      <c r="F796" s="488">
        <v>2206.21</v>
      </c>
      <c r="G796" s="488">
        <v>3206.21</v>
      </c>
      <c r="H796" s="487"/>
    </row>
    <row r="797" spans="2:8">
      <c r="B797" s="490" t="s">
        <v>2077</v>
      </c>
      <c r="C797" s="489" t="s">
        <v>1783</v>
      </c>
      <c r="D797" s="488"/>
      <c r="E797" s="488">
        <v>0</v>
      </c>
      <c r="F797" s="488">
        <v>2206.21</v>
      </c>
      <c r="G797" s="488"/>
      <c r="H797" s="487"/>
    </row>
    <row r="798" spans="2:8">
      <c r="B798" s="490" t="s">
        <v>2076</v>
      </c>
      <c r="C798" s="489" t="s">
        <v>820</v>
      </c>
      <c r="D798" s="488">
        <v>7000</v>
      </c>
      <c r="E798" s="488">
        <v>0</v>
      </c>
      <c r="F798" s="488">
        <v>7096</v>
      </c>
      <c r="G798" s="488">
        <v>14096</v>
      </c>
      <c r="H798" s="487"/>
    </row>
    <row r="799" spans="2:8">
      <c r="B799" s="490" t="s">
        <v>2075</v>
      </c>
      <c r="C799" s="489" t="s">
        <v>817</v>
      </c>
      <c r="D799" s="488">
        <v>7000</v>
      </c>
      <c r="E799" s="488">
        <v>0</v>
      </c>
      <c r="F799" s="488">
        <v>2384</v>
      </c>
      <c r="G799" s="488">
        <v>9384</v>
      </c>
      <c r="H799" s="487"/>
    </row>
    <row r="800" spans="2:8">
      <c r="B800" s="490" t="s">
        <v>2074</v>
      </c>
      <c r="C800" s="489" t="s">
        <v>817</v>
      </c>
      <c r="D800" s="488">
        <v>7000</v>
      </c>
      <c r="E800" s="488">
        <v>0</v>
      </c>
      <c r="F800" s="488">
        <v>2384</v>
      </c>
      <c r="G800" s="488">
        <v>9384</v>
      </c>
      <c r="H800" s="487"/>
    </row>
    <row r="801" spans="2:8">
      <c r="B801" s="490" t="s">
        <v>2073</v>
      </c>
      <c r="C801" s="489" t="s">
        <v>1783</v>
      </c>
      <c r="D801" s="488"/>
      <c r="E801" s="488">
        <v>0</v>
      </c>
      <c r="F801" s="488">
        <v>2384</v>
      </c>
      <c r="G801" s="488"/>
      <c r="H801" s="487"/>
    </row>
    <row r="802" spans="2:8">
      <c r="B802" s="490" t="s">
        <v>2072</v>
      </c>
      <c r="C802" s="489" t="s">
        <v>811</v>
      </c>
      <c r="D802" s="488">
        <v>0</v>
      </c>
      <c r="E802" s="488">
        <v>0</v>
      </c>
      <c r="F802" s="488">
        <v>4712</v>
      </c>
      <c r="G802" s="488">
        <v>4712</v>
      </c>
      <c r="H802" s="487"/>
    </row>
    <row r="803" spans="2:8">
      <c r="B803" s="490" t="s">
        <v>2071</v>
      </c>
      <c r="C803" s="489" t="s">
        <v>811</v>
      </c>
      <c r="D803" s="488">
        <v>0</v>
      </c>
      <c r="E803" s="488">
        <v>0</v>
      </c>
      <c r="F803" s="488">
        <v>4712</v>
      </c>
      <c r="G803" s="488">
        <v>4712</v>
      </c>
      <c r="H803" s="487"/>
    </row>
    <row r="804" spans="2:8">
      <c r="B804" s="490" t="s">
        <v>2070</v>
      </c>
      <c r="C804" s="489" t="s">
        <v>1783</v>
      </c>
      <c r="D804" s="488"/>
      <c r="E804" s="488">
        <v>0</v>
      </c>
      <c r="F804" s="488">
        <v>4712</v>
      </c>
      <c r="G804" s="488"/>
      <c r="H804" s="487"/>
    </row>
    <row r="805" spans="2:8" ht="25.5">
      <c r="B805" s="490" t="s">
        <v>2069</v>
      </c>
      <c r="C805" s="489" t="s">
        <v>1871</v>
      </c>
      <c r="D805" s="488">
        <v>3000</v>
      </c>
      <c r="E805" s="488">
        <v>0</v>
      </c>
      <c r="F805" s="488">
        <v>0</v>
      </c>
      <c r="G805" s="488">
        <v>3000</v>
      </c>
      <c r="H805" s="487"/>
    </row>
    <row r="806" spans="2:8">
      <c r="B806" s="490" t="s">
        <v>2068</v>
      </c>
      <c r="C806" s="489" t="s">
        <v>1868</v>
      </c>
      <c r="D806" s="488">
        <v>3000</v>
      </c>
      <c r="E806" s="488">
        <v>0</v>
      </c>
      <c r="F806" s="488">
        <v>0</v>
      </c>
      <c r="G806" s="488">
        <v>3000</v>
      </c>
      <c r="H806" s="487"/>
    </row>
    <row r="807" spans="2:8">
      <c r="B807" s="490" t="s">
        <v>2067</v>
      </c>
      <c r="C807" s="489" t="s">
        <v>1868</v>
      </c>
      <c r="D807" s="488">
        <v>3000</v>
      </c>
      <c r="E807" s="488">
        <v>0</v>
      </c>
      <c r="F807" s="488">
        <v>0</v>
      </c>
      <c r="G807" s="488">
        <v>3000</v>
      </c>
      <c r="H807" s="487"/>
    </row>
    <row r="808" spans="2:8" ht="25.5">
      <c r="B808" s="490" t="s">
        <v>2066</v>
      </c>
      <c r="C808" s="489" t="s">
        <v>1866</v>
      </c>
      <c r="D808" s="488">
        <v>4000</v>
      </c>
      <c r="E808" s="488">
        <v>0</v>
      </c>
      <c r="F808" s="488">
        <v>0</v>
      </c>
      <c r="G808" s="488">
        <v>4000</v>
      </c>
      <c r="H808" s="487"/>
    </row>
    <row r="809" spans="2:8">
      <c r="B809" s="490" t="s">
        <v>2065</v>
      </c>
      <c r="C809" s="489" t="s">
        <v>1863</v>
      </c>
      <c r="D809" s="488">
        <v>4000</v>
      </c>
      <c r="E809" s="488">
        <v>0</v>
      </c>
      <c r="F809" s="488">
        <v>0</v>
      </c>
      <c r="G809" s="488">
        <v>4000</v>
      </c>
      <c r="H809" s="487"/>
    </row>
    <row r="810" spans="2:8">
      <c r="B810" s="490" t="s">
        <v>2064</v>
      </c>
      <c r="C810" s="489" t="s">
        <v>1863</v>
      </c>
      <c r="D810" s="488">
        <v>4000</v>
      </c>
      <c r="E810" s="488">
        <v>0</v>
      </c>
      <c r="F810" s="488">
        <v>0</v>
      </c>
      <c r="G810" s="488">
        <v>4000</v>
      </c>
      <c r="H810" s="487"/>
    </row>
    <row r="811" spans="2:8">
      <c r="B811" s="490" t="s">
        <v>2063</v>
      </c>
      <c r="C811" s="489" t="s">
        <v>807</v>
      </c>
      <c r="D811" s="488">
        <v>25000</v>
      </c>
      <c r="E811" s="488">
        <v>12604.36</v>
      </c>
      <c r="F811" s="488">
        <v>0</v>
      </c>
      <c r="G811" s="488">
        <v>12395.64</v>
      </c>
      <c r="H811" s="487"/>
    </row>
    <row r="812" spans="2:8">
      <c r="B812" s="490" t="s">
        <v>2062</v>
      </c>
      <c r="C812" s="489" t="s">
        <v>804</v>
      </c>
      <c r="D812" s="488">
        <v>25000</v>
      </c>
      <c r="E812" s="488">
        <v>12604.36</v>
      </c>
      <c r="F812" s="488">
        <v>0</v>
      </c>
      <c r="G812" s="488">
        <v>12395.64</v>
      </c>
      <c r="H812" s="487"/>
    </row>
    <row r="813" spans="2:8">
      <c r="B813" s="490" t="s">
        <v>2061</v>
      </c>
      <c r="C813" s="489" t="s">
        <v>804</v>
      </c>
      <c r="D813" s="488">
        <v>25000</v>
      </c>
      <c r="E813" s="488">
        <v>12604.36</v>
      </c>
      <c r="F813" s="488">
        <v>0</v>
      </c>
      <c r="G813" s="488">
        <v>12395.64</v>
      </c>
      <c r="H813" s="487"/>
    </row>
    <row r="814" spans="2:8">
      <c r="B814" s="490" t="s">
        <v>2060</v>
      </c>
      <c r="C814" s="489" t="s">
        <v>1783</v>
      </c>
      <c r="D814" s="488"/>
      <c r="E814" s="488">
        <v>12604.36</v>
      </c>
      <c r="F814" s="488">
        <v>0</v>
      </c>
      <c r="G814" s="488"/>
      <c r="H814" s="487"/>
    </row>
    <row r="815" spans="2:8" ht="25.5">
      <c r="B815" s="490" t="s">
        <v>2059</v>
      </c>
      <c r="C815" s="489" t="s">
        <v>798</v>
      </c>
      <c r="D815" s="488">
        <v>200000</v>
      </c>
      <c r="E815" s="488">
        <v>0</v>
      </c>
      <c r="F815" s="488">
        <v>0</v>
      </c>
      <c r="G815" s="488">
        <v>200000</v>
      </c>
      <c r="H815" s="487"/>
    </row>
    <row r="816" spans="2:8">
      <c r="B816" s="490" t="s">
        <v>2058</v>
      </c>
      <c r="C816" s="489" t="s">
        <v>795</v>
      </c>
      <c r="D816" s="488">
        <v>200000</v>
      </c>
      <c r="E816" s="488">
        <v>0</v>
      </c>
      <c r="F816" s="488">
        <v>0</v>
      </c>
      <c r="G816" s="488">
        <v>200000</v>
      </c>
      <c r="H816" s="487"/>
    </row>
    <row r="817" spans="2:8">
      <c r="B817" s="490" t="s">
        <v>2057</v>
      </c>
      <c r="C817" s="489" t="s">
        <v>795</v>
      </c>
      <c r="D817" s="488">
        <v>200000</v>
      </c>
      <c r="E817" s="488">
        <v>0</v>
      </c>
      <c r="F817" s="488">
        <v>0</v>
      </c>
      <c r="G817" s="488">
        <v>200000</v>
      </c>
      <c r="H817" s="487"/>
    </row>
    <row r="818" spans="2:8" ht="25.5">
      <c r="B818" s="490" t="s">
        <v>2056</v>
      </c>
      <c r="C818" s="489" t="s">
        <v>786</v>
      </c>
      <c r="D818" s="488">
        <v>5000</v>
      </c>
      <c r="E818" s="488">
        <v>0</v>
      </c>
      <c r="F818" s="488">
        <v>3302.15</v>
      </c>
      <c r="G818" s="488">
        <v>8302.15</v>
      </c>
      <c r="H818" s="487"/>
    </row>
    <row r="819" spans="2:8">
      <c r="B819" s="490" t="s">
        <v>2055</v>
      </c>
      <c r="C819" s="489" t="s">
        <v>783</v>
      </c>
      <c r="D819" s="488">
        <v>0</v>
      </c>
      <c r="E819" s="488">
        <v>0</v>
      </c>
      <c r="F819" s="488">
        <v>1102</v>
      </c>
      <c r="G819" s="488">
        <v>1102</v>
      </c>
      <c r="H819" s="487"/>
    </row>
    <row r="820" spans="2:8">
      <c r="B820" s="490" t="s">
        <v>2054</v>
      </c>
      <c r="C820" s="489" t="s">
        <v>783</v>
      </c>
      <c r="D820" s="488">
        <v>0</v>
      </c>
      <c r="E820" s="488">
        <v>0</v>
      </c>
      <c r="F820" s="488">
        <v>1102</v>
      </c>
      <c r="G820" s="488">
        <v>1102</v>
      </c>
      <c r="H820" s="487"/>
    </row>
    <row r="821" spans="2:8">
      <c r="B821" s="490" t="s">
        <v>2053</v>
      </c>
      <c r="C821" s="489" t="s">
        <v>1783</v>
      </c>
      <c r="D821" s="488"/>
      <c r="E821" s="488">
        <v>0</v>
      </c>
      <c r="F821" s="488">
        <v>1102</v>
      </c>
      <c r="G821" s="488"/>
      <c r="H821" s="487"/>
    </row>
    <row r="822" spans="2:8">
      <c r="B822" s="490" t="s">
        <v>2052</v>
      </c>
      <c r="C822" s="489" t="s">
        <v>780</v>
      </c>
      <c r="D822" s="488">
        <v>5000</v>
      </c>
      <c r="E822" s="488">
        <v>0</v>
      </c>
      <c r="F822" s="488">
        <v>2200.15</v>
      </c>
      <c r="G822" s="488">
        <v>7200.15</v>
      </c>
      <c r="H822" s="487"/>
    </row>
    <row r="823" spans="2:8">
      <c r="B823" s="490" t="s">
        <v>2051</v>
      </c>
      <c r="C823" s="489" t="s">
        <v>778</v>
      </c>
      <c r="D823" s="488">
        <v>5000</v>
      </c>
      <c r="E823" s="488">
        <v>0</v>
      </c>
      <c r="F823" s="488">
        <v>2200.15</v>
      </c>
      <c r="G823" s="488">
        <v>7200.15</v>
      </c>
      <c r="H823" s="487"/>
    </row>
    <row r="824" spans="2:8">
      <c r="B824" s="490" t="s">
        <v>2050</v>
      </c>
      <c r="C824" s="489" t="s">
        <v>1783</v>
      </c>
      <c r="D824" s="488"/>
      <c r="E824" s="488">
        <v>0</v>
      </c>
      <c r="F824" s="488">
        <v>2200.15</v>
      </c>
      <c r="G824" s="488"/>
      <c r="H824" s="487"/>
    </row>
    <row r="825" spans="2:8">
      <c r="B825" s="490" t="s">
        <v>2049</v>
      </c>
      <c r="C825" s="489" t="s">
        <v>765</v>
      </c>
      <c r="D825" s="488">
        <v>362000</v>
      </c>
      <c r="E825" s="488">
        <v>16558</v>
      </c>
      <c r="F825" s="488">
        <v>16558</v>
      </c>
      <c r="G825" s="488">
        <v>362000</v>
      </c>
      <c r="H825" s="487"/>
    </row>
    <row r="826" spans="2:8">
      <c r="B826" s="490" t="s">
        <v>2048</v>
      </c>
      <c r="C826" s="489" t="s">
        <v>763</v>
      </c>
      <c r="D826" s="488">
        <v>16800</v>
      </c>
      <c r="E826" s="488">
        <v>0</v>
      </c>
      <c r="F826" s="488">
        <v>0</v>
      </c>
      <c r="G826" s="488">
        <v>16800</v>
      </c>
      <c r="H826" s="487"/>
    </row>
    <row r="827" spans="2:8">
      <c r="B827" s="490" t="s">
        <v>2047</v>
      </c>
      <c r="C827" s="489" t="s">
        <v>761</v>
      </c>
      <c r="D827" s="488">
        <v>10800</v>
      </c>
      <c r="E827" s="488">
        <v>0</v>
      </c>
      <c r="F827" s="488">
        <v>0</v>
      </c>
      <c r="G827" s="488">
        <v>10800</v>
      </c>
      <c r="H827" s="487"/>
    </row>
    <row r="828" spans="2:8">
      <c r="B828" s="490" t="s">
        <v>2046</v>
      </c>
      <c r="C828" s="489" t="s">
        <v>759</v>
      </c>
      <c r="D828" s="488">
        <v>10800</v>
      </c>
      <c r="E828" s="488">
        <v>0</v>
      </c>
      <c r="F828" s="488">
        <v>0</v>
      </c>
      <c r="G828" s="488">
        <v>10800</v>
      </c>
      <c r="H828" s="487"/>
    </row>
    <row r="829" spans="2:8">
      <c r="B829" s="490" t="s">
        <v>2045</v>
      </c>
      <c r="C829" s="489" t="s">
        <v>746</v>
      </c>
      <c r="D829" s="488">
        <v>6000</v>
      </c>
      <c r="E829" s="488">
        <v>0</v>
      </c>
      <c r="F829" s="488">
        <v>0</v>
      </c>
      <c r="G829" s="488">
        <v>6000</v>
      </c>
      <c r="H829" s="487"/>
    </row>
    <row r="830" spans="2:8">
      <c r="B830" s="490" t="s">
        <v>2044</v>
      </c>
      <c r="C830" s="489" t="s">
        <v>744</v>
      </c>
      <c r="D830" s="488">
        <v>6000</v>
      </c>
      <c r="E830" s="488">
        <v>0</v>
      </c>
      <c r="F830" s="488">
        <v>0</v>
      </c>
      <c r="G830" s="488">
        <v>6000</v>
      </c>
      <c r="H830" s="487"/>
    </row>
    <row r="831" spans="2:8" ht="25.5">
      <c r="B831" s="490" t="s">
        <v>2043</v>
      </c>
      <c r="C831" s="489" t="s">
        <v>734</v>
      </c>
      <c r="D831" s="488">
        <v>27000</v>
      </c>
      <c r="E831" s="488">
        <v>0</v>
      </c>
      <c r="F831" s="488">
        <v>16558</v>
      </c>
      <c r="G831" s="488">
        <v>43558</v>
      </c>
      <c r="H831" s="487"/>
    </row>
    <row r="832" spans="2:8" ht="25.5">
      <c r="B832" s="490" t="s">
        <v>2042</v>
      </c>
      <c r="C832" s="489" t="s">
        <v>732</v>
      </c>
      <c r="D832" s="488">
        <v>27000</v>
      </c>
      <c r="E832" s="488">
        <v>0</v>
      </c>
      <c r="F832" s="488">
        <v>16558</v>
      </c>
      <c r="G832" s="488">
        <v>43558</v>
      </c>
      <c r="H832" s="487"/>
    </row>
    <row r="833" spans="2:8">
      <c r="B833" s="490" t="s">
        <v>2041</v>
      </c>
      <c r="C833" s="489" t="s">
        <v>730</v>
      </c>
      <c r="D833" s="488">
        <v>27000</v>
      </c>
      <c r="E833" s="488">
        <v>0</v>
      </c>
      <c r="F833" s="488">
        <v>16558</v>
      </c>
      <c r="G833" s="488">
        <v>43558</v>
      </c>
      <c r="H833" s="487"/>
    </row>
    <row r="834" spans="2:8">
      <c r="B834" s="490" t="s">
        <v>2040</v>
      </c>
      <c r="C834" s="489" t="s">
        <v>1783</v>
      </c>
      <c r="D834" s="488"/>
      <c r="E834" s="488">
        <v>0</v>
      </c>
      <c r="F834" s="488">
        <v>16558</v>
      </c>
      <c r="G834" s="488"/>
      <c r="H834" s="487"/>
    </row>
    <row r="835" spans="2:8" ht="25.5">
      <c r="B835" s="490" t="s">
        <v>2039</v>
      </c>
      <c r="C835" s="489" t="s">
        <v>724</v>
      </c>
      <c r="D835" s="488">
        <v>4200</v>
      </c>
      <c r="E835" s="488">
        <v>0</v>
      </c>
      <c r="F835" s="488">
        <v>0</v>
      </c>
      <c r="G835" s="488">
        <v>4200</v>
      </c>
      <c r="H835" s="487"/>
    </row>
    <row r="836" spans="2:8">
      <c r="B836" s="490" t="s">
        <v>2038</v>
      </c>
      <c r="C836" s="489" t="s">
        <v>1808</v>
      </c>
      <c r="D836" s="488">
        <v>200</v>
      </c>
      <c r="E836" s="488">
        <v>0</v>
      </c>
      <c r="F836" s="488">
        <v>0</v>
      </c>
      <c r="G836" s="488">
        <v>200</v>
      </c>
      <c r="H836" s="487"/>
    </row>
    <row r="837" spans="2:8">
      <c r="B837" s="490" t="s">
        <v>2037</v>
      </c>
      <c r="C837" s="489" t="s">
        <v>1806</v>
      </c>
      <c r="D837" s="488">
        <v>200</v>
      </c>
      <c r="E837" s="488">
        <v>0</v>
      </c>
      <c r="F837" s="488">
        <v>0</v>
      </c>
      <c r="G837" s="488">
        <v>200</v>
      </c>
      <c r="H837" s="487"/>
    </row>
    <row r="838" spans="2:8">
      <c r="B838" s="490" t="s">
        <v>2036</v>
      </c>
      <c r="C838" s="489" t="s">
        <v>722</v>
      </c>
      <c r="D838" s="488">
        <v>4000</v>
      </c>
      <c r="E838" s="488">
        <v>0</v>
      </c>
      <c r="F838" s="488">
        <v>0</v>
      </c>
      <c r="G838" s="488">
        <v>4000</v>
      </c>
      <c r="H838" s="487"/>
    </row>
    <row r="839" spans="2:8">
      <c r="B839" s="490" t="s">
        <v>2035</v>
      </c>
      <c r="C839" s="489" t="s">
        <v>720</v>
      </c>
      <c r="D839" s="488">
        <v>4000</v>
      </c>
      <c r="E839" s="488">
        <v>0</v>
      </c>
      <c r="F839" s="488">
        <v>0</v>
      </c>
      <c r="G839" s="488">
        <v>4000</v>
      </c>
      <c r="H839" s="487"/>
    </row>
    <row r="840" spans="2:8" ht="25.5">
      <c r="B840" s="490" t="s">
        <v>2034</v>
      </c>
      <c r="C840" s="489" t="s">
        <v>1801</v>
      </c>
      <c r="D840" s="488">
        <v>4000</v>
      </c>
      <c r="E840" s="488">
        <v>0</v>
      </c>
      <c r="F840" s="488">
        <v>0</v>
      </c>
      <c r="G840" s="488">
        <v>4000</v>
      </c>
      <c r="H840" s="487"/>
    </row>
    <row r="841" spans="2:8">
      <c r="B841" s="490" t="s">
        <v>2033</v>
      </c>
      <c r="C841" s="489" t="s">
        <v>1799</v>
      </c>
      <c r="D841" s="488">
        <v>4000</v>
      </c>
      <c r="E841" s="488">
        <v>0</v>
      </c>
      <c r="F841" s="488">
        <v>0</v>
      </c>
      <c r="G841" s="488">
        <v>4000</v>
      </c>
      <c r="H841" s="487"/>
    </row>
    <row r="842" spans="2:8" ht="25.5">
      <c r="B842" s="490" t="s">
        <v>2032</v>
      </c>
      <c r="C842" s="489" t="s">
        <v>1797</v>
      </c>
      <c r="D842" s="488">
        <v>4000</v>
      </c>
      <c r="E842" s="488">
        <v>0</v>
      </c>
      <c r="F842" s="488">
        <v>0</v>
      </c>
      <c r="G842" s="488">
        <v>4000</v>
      </c>
      <c r="H842" s="487"/>
    </row>
    <row r="843" spans="2:8">
      <c r="B843" s="490" t="s">
        <v>2031</v>
      </c>
      <c r="C843" s="489" t="s">
        <v>1795</v>
      </c>
      <c r="D843" s="488">
        <v>2000</v>
      </c>
      <c r="E843" s="488">
        <v>0</v>
      </c>
      <c r="F843" s="488">
        <v>0</v>
      </c>
      <c r="G843" s="488">
        <v>2000</v>
      </c>
      <c r="H843" s="487"/>
    </row>
    <row r="844" spans="2:8">
      <c r="B844" s="490" t="s">
        <v>2030</v>
      </c>
      <c r="C844" s="489" t="s">
        <v>1793</v>
      </c>
      <c r="D844" s="488">
        <v>2000</v>
      </c>
      <c r="E844" s="488">
        <v>0</v>
      </c>
      <c r="F844" s="488">
        <v>0</v>
      </c>
      <c r="G844" s="488">
        <v>2000</v>
      </c>
      <c r="H844" s="487"/>
    </row>
    <row r="845" spans="2:8">
      <c r="B845" s="490" t="s">
        <v>2029</v>
      </c>
      <c r="C845" s="489" t="s">
        <v>1791</v>
      </c>
      <c r="D845" s="488">
        <v>2000</v>
      </c>
      <c r="E845" s="488">
        <v>0</v>
      </c>
      <c r="F845" s="488">
        <v>0</v>
      </c>
      <c r="G845" s="488">
        <v>2000</v>
      </c>
      <c r="H845" s="487"/>
    </row>
    <row r="846" spans="2:8">
      <c r="B846" s="490" t="s">
        <v>2028</v>
      </c>
      <c r="C846" s="489" t="s">
        <v>1789</v>
      </c>
      <c r="D846" s="488">
        <v>232000</v>
      </c>
      <c r="E846" s="488">
        <v>16558</v>
      </c>
      <c r="F846" s="488">
        <v>0</v>
      </c>
      <c r="G846" s="488">
        <v>215442</v>
      </c>
      <c r="H846" s="487"/>
    </row>
    <row r="847" spans="2:8">
      <c r="B847" s="490" t="s">
        <v>2027</v>
      </c>
      <c r="C847" s="489" t="s">
        <v>1787</v>
      </c>
      <c r="D847" s="488">
        <v>232000</v>
      </c>
      <c r="E847" s="488">
        <v>16558</v>
      </c>
      <c r="F847" s="488">
        <v>0</v>
      </c>
      <c r="G847" s="488">
        <v>215442</v>
      </c>
      <c r="H847" s="487"/>
    </row>
    <row r="848" spans="2:8">
      <c r="B848" s="490" t="s">
        <v>2026</v>
      </c>
      <c r="C848" s="489" t="s">
        <v>1785</v>
      </c>
      <c r="D848" s="488">
        <v>32000</v>
      </c>
      <c r="E848" s="488">
        <v>16558</v>
      </c>
      <c r="F848" s="488">
        <v>0</v>
      </c>
      <c r="G848" s="488">
        <v>15442</v>
      </c>
      <c r="H848" s="487"/>
    </row>
    <row r="849" spans="2:8">
      <c r="B849" s="490" t="s">
        <v>2025</v>
      </c>
      <c r="C849" s="489" t="s">
        <v>1783</v>
      </c>
      <c r="D849" s="488"/>
      <c r="E849" s="488">
        <v>16558</v>
      </c>
      <c r="F849" s="488">
        <v>0</v>
      </c>
      <c r="G849" s="488"/>
      <c r="H849" s="487"/>
    </row>
    <row r="850" spans="2:8">
      <c r="B850" s="490" t="s">
        <v>2024</v>
      </c>
      <c r="C850" s="489" t="s">
        <v>1781</v>
      </c>
      <c r="D850" s="488">
        <v>200000</v>
      </c>
      <c r="E850" s="488">
        <v>0</v>
      </c>
      <c r="F850" s="488">
        <v>0</v>
      </c>
      <c r="G850" s="488">
        <v>200000</v>
      </c>
      <c r="H850" s="487"/>
    </row>
    <row r="851" spans="2:8">
      <c r="B851" s="490" t="s">
        <v>2023</v>
      </c>
      <c r="C851" s="489" t="s">
        <v>716</v>
      </c>
      <c r="D851" s="488">
        <v>76000</v>
      </c>
      <c r="E851" s="488">
        <v>0</v>
      </c>
      <c r="F851" s="488">
        <v>0</v>
      </c>
      <c r="G851" s="488">
        <v>76000</v>
      </c>
      <c r="H851" s="487"/>
    </row>
    <row r="852" spans="2:8" ht="25.5">
      <c r="B852" s="490" t="s">
        <v>2022</v>
      </c>
      <c r="C852" s="489" t="s">
        <v>714</v>
      </c>
      <c r="D852" s="488">
        <v>61000</v>
      </c>
      <c r="E852" s="488">
        <v>0</v>
      </c>
      <c r="F852" s="488">
        <v>0</v>
      </c>
      <c r="G852" s="488">
        <v>61000</v>
      </c>
      <c r="H852" s="487"/>
    </row>
    <row r="853" spans="2:8" ht="25.5">
      <c r="B853" s="490" t="s">
        <v>2021</v>
      </c>
      <c r="C853" s="489" t="s">
        <v>712</v>
      </c>
      <c r="D853" s="488">
        <v>61000</v>
      </c>
      <c r="E853" s="488">
        <v>0</v>
      </c>
      <c r="F853" s="488">
        <v>0</v>
      </c>
      <c r="G853" s="488">
        <v>61000</v>
      </c>
      <c r="H853" s="487"/>
    </row>
    <row r="854" spans="2:8">
      <c r="B854" s="490" t="s">
        <v>2020</v>
      </c>
      <c r="C854" s="489" t="s">
        <v>1764</v>
      </c>
      <c r="D854" s="488">
        <v>15000</v>
      </c>
      <c r="E854" s="488">
        <v>0</v>
      </c>
      <c r="F854" s="488">
        <v>0</v>
      </c>
      <c r="G854" s="488">
        <v>15000</v>
      </c>
      <c r="H854" s="487"/>
    </row>
    <row r="855" spans="2:8">
      <c r="B855" s="490" t="s">
        <v>2019</v>
      </c>
      <c r="C855" s="489" t="s">
        <v>1762</v>
      </c>
      <c r="D855" s="488">
        <v>15000</v>
      </c>
      <c r="E855" s="488">
        <v>0</v>
      </c>
      <c r="F855" s="488">
        <v>0</v>
      </c>
      <c r="G855" s="488">
        <v>15000</v>
      </c>
      <c r="H855" s="487"/>
    </row>
    <row r="856" spans="2:8" ht="25.5">
      <c r="B856" s="490">
        <v>8216</v>
      </c>
      <c r="C856" s="489" t="s">
        <v>2018</v>
      </c>
      <c r="D856" s="488">
        <v>5000</v>
      </c>
      <c r="E856" s="488">
        <v>0</v>
      </c>
      <c r="F856" s="488">
        <v>0</v>
      </c>
      <c r="G856" s="488">
        <v>5000</v>
      </c>
      <c r="H856" s="487"/>
    </row>
    <row r="857" spans="2:8">
      <c r="B857" s="490" t="s">
        <v>2017</v>
      </c>
      <c r="C857" s="489" t="s">
        <v>691</v>
      </c>
      <c r="D857" s="488">
        <v>5000</v>
      </c>
      <c r="E857" s="488">
        <v>0</v>
      </c>
      <c r="F857" s="488">
        <v>0</v>
      </c>
      <c r="G857" s="488">
        <v>5000</v>
      </c>
      <c r="H857" s="487"/>
    </row>
    <row r="858" spans="2:8">
      <c r="B858" s="490" t="s">
        <v>2016</v>
      </c>
      <c r="C858" s="489" t="s">
        <v>689</v>
      </c>
      <c r="D858" s="488">
        <v>5000</v>
      </c>
      <c r="E858" s="488">
        <v>0</v>
      </c>
      <c r="F858" s="488">
        <v>0</v>
      </c>
      <c r="G858" s="488">
        <v>5000</v>
      </c>
      <c r="H858" s="487"/>
    </row>
    <row r="859" spans="2:8">
      <c r="B859" s="490" t="s">
        <v>2015</v>
      </c>
      <c r="C859" s="489" t="s">
        <v>687</v>
      </c>
      <c r="D859" s="488">
        <v>5000</v>
      </c>
      <c r="E859" s="488">
        <v>0</v>
      </c>
      <c r="F859" s="488">
        <v>0</v>
      </c>
      <c r="G859" s="488">
        <v>5000</v>
      </c>
      <c r="H859" s="487"/>
    </row>
    <row r="860" spans="2:8">
      <c r="B860" s="490" t="s">
        <v>2014</v>
      </c>
      <c r="C860" s="489" t="s">
        <v>685</v>
      </c>
      <c r="D860" s="488">
        <v>5000</v>
      </c>
      <c r="E860" s="488">
        <v>0</v>
      </c>
      <c r="F860" s="488">
        <v>0</v>
      </c>
      <c r="G860" s="488">
        <v>5000</v>
      </c>
      <c r="H860" s="487"/>
    </row>
    <row r="861" spans="2:8">
      <c r="B861" s="490">
        <v>8220</v>
      </c>
      <c r="C861" s="489" t="s">
        <v>2013</v>
      </c>
      <c r="D861" s="488">
        <v>2950000</v>
      </c>
      <c r="E861" s="488">
        <v>38355.9</v>
      </c>
      <c r="F861" s="488">
        <v>2598193.7599999998</v>
      </c>
      <c r="G861" s="488">
        <v>390162.14</v>
      </c>
      <c r="H861" s="487"/>
    </row>
    <row r="862" spans="2:8" ht="25.5">
      <c r="B862" s="490">
        <v>8221</v>
      </c>
      <c r="C862" s="489" t="s">
        <v>2012</v>
      </c>
      <c r="D862" s="488">
        <v>2945000</v>
      </c>
      <c r="E862" s="488">
        <v>38355.9</v>
      </c>
      <c r="F862" s="488">
        <v>2598103.88</v>
      </c>
      <c r="G862" s="488">
        <v>385252.02</v>
      </c>
      <c r="H862" s="487"/>
    </row>
    <row r="863" spans="2:8">
      <c r="B863" s="490" t="s">
        <v>2011</v>
      </c>
      <c r="C863" s="489" t="s">
        <v>1003</v>
      </c>
      <c r="D863" s="488">
        <v>2328000</v>
      </c>
      <c r="E863" s="488">
        <v>9193.5400000000009</v>
      </c>
      <c r="F863" s="488">
        <v>2297225.4700000002</v>
      </c>
      <c r="G863" s="488">
        <v>39968.07</v>
      </c>
      <c r="H863" s="487"/>
    </row>
    <row r="864" spans="2:8" ht="25.5">
      <c r="B864" s="490" t="s">
        <v>2010</v>
      </c>
      <c r="C864" s="489" t="s">
        <v>1001</v>
      </c>
      <c r="D864" s="488">
        <v>1556833.88</v>
      </c>
      <c r="E864" s="488">
        <v>0</v>
      </c>
      <c r="F864" s="488">
        <v>1541939.8</v>
      </c>
      <c r="G864" s="488">
        <v>14894.08</v>
      </c>
      <c r="H864" s="487"/>
    </row>
    <row r="865" spans="2:8">
      <c r="B865" s="490" t="s">
        <v>2009</v>
      </c>
      <c r="C865" s="489" t="s">
        <v>999</v>
      </c>
      <c r="D865" s="488">
        <v>1556833.88</v>
      </c>
      <c r="E865" s="488">
        <v>0</v>
      </c>
      <c r="F865" s="488">
        <v>1541939.8</v>
      </c>
      <c r="G865" s="488">
        <v>14894.08</v>
      </c>
      <c r="H865" s="487"/>
    </row>
    <row r="866" spans="2:8">
      <c r="B866" s="490" t="s">
        <v>2008</v>
      </c>
      <c r="C866" s="489" t="s">
        <v>997</v>
      </c>
      <c r="D866" s="488">
        <v>1556833.88</v>
      </c>
      <c r="E866" s="488">
        <v>0</v>
      </c>
      <c r="F866" s="488">
        <v>1541939.8</v>
      </c>
      <c r="G866" s="488">
        <v>14894.08</v>
      </c>
      <c r="H866" s="487"/>
    </row>
    <row r="867" spans="2:8" ht="25.5">
      <c r="B867" s="490" t="s">
        <v>2007</v>
      </c>
      <c r="C867" s="489" t="s">
        <v>951</v>
      </c>
      <c r="D867" s="488"/>
      <c r="E867" s="488">
        <v>0</v>
      </c>
      <c r="F867" s="488">
        <v>77223.87</v>
      </c>
      <c r="G867" s="488"/>
      <c r="H867" s="487"/>
    </row>
    <row r="868" spans="2:8" ht="25.5">
      <c r="B868" s="490" t="s">
        <v>2006</v>
      </c>
      <c r="C868" s="489" t="s">
        <v>949</v>
      </c>
      <c r="D868" s="488"/>
      <c r="E868" s="488">
        <v>0</v>
      </c>
      <c r="F868" s="488">
        <v>64868.07</v>
      </c>
      <c r="G868" s="488"/>
      <c r="H868" s="487"/>
    </row>
    <row r="869" spans="2:8" ht="25.5">
      <c r="B869" s="490" t="s">
        <v>2005</v>
      </c>
      <c r="C869" s="489" t="s">
        <v>947</v>
      </c>
      <c r="D869" s="488"/>
      <c r="E869" s="488">
        <v>0</v>
      </c>
      <c r="F869" s="488">
        <v>64868.07</v>
      </c>
      <c r="G869" s="488"/>
      <c r="H869" s="487"/>
    </row>
    <row r="870" spans="2:8">
      <c r="B870" s="490" t="s">
        <v>2004</v>
      </c>
      <c r="C870" s="489" t="s">
        <v>945</v>
      </c>
      <c r="D870" s="488"/>
      <c r="E870" s="488">
        <v>0</v>
      </c>
      <c r="F870" s="488">
        <v>50463.62</v>
      </c>
      <c r="G870" s="488"/>
      <c r="H870" s="487"/>
    </row>
    <row r="871" spans="2:8">
      <c r="B871" s="490" t="s">
        <v>2003</v>
      </c>
      <c r="C871" s="489" t="s">
        <v>943</v>
      </c>
      <c r="D871" s="488"/>
      <c r="E871" s="488">
        <v>0</v>
      </c>
      <c r="F871" s="488">
        <v>61779.12</v>
      </c>
      <c r="G871" s="488"/>
      <c r="H871" s="487"/>
    </row>
    <row r="872" spans="2:8" ht="25.5">
      <c r="B872" s="490" t="s">
        <v>2002</v>
      </c>
      <c r="C872" s="489" t="s">
        <v>941</v>
      </c>
      <c r="D872" s="488"/>
      <c r="E872" s="488">
        <v>0</v>
      </c>
      <c r="F872" s="488">
        <v>64868.07</v>
      </c>
      <c r="G872" s="488"/>
      <c r="H872" s="487"/>
    </row>
    <row r="873" spans="2:8" ht="25.5">
      <c r="B873" s="490" t="s">
        <v>2001</v>
      </c>
      <c r="C873" s="489" t="s">
        <v>939</v>
      </c>
      <c r="D873" s="488"/>
      <c r="E873" s="488">
        <v>0</v>
      </c>
      <c r="F873" s="488">
        <v>64868.07</v>
      </c>
      <c r="G873" s="488"/>
      <c r="H873" s="487"/>
    </row>
    <row r="874" spans="2:8" ht="25.5">
      <c r="B874" s="490" t="s">
        <v>2000</v>
      </c>
      <c r="C874" s="489" t="s">
        <v>937</v>
      </c>
      <c r="D874" s="488"/>
      <c r="E874" s="488">
        <v>0</v>
      </c>
      <c r="F874" s="488">
        <v>64868.07</v>
      </c>
      <c r="G874" s="488"/>
      <c r="H874" s="487"/>
    </row>
    <row r="875" spans="2:8" ht="25.5">
      <c r="B875" s="490" t="s">
        <v>1999</v>
      </c>
      <c r="C875" s="489" t="s">
        <v>935</v>
      </c>
      <c r="D875" s="488"/>
      <c r="E875" s="488">
        <v>0</v>
      </c>
      <c r="F875" s="488">
        <v>64868.07</v>
      </c>
      <c r="G875" s="488"/>
      <c r="H875" s="487"/>
    </row>
    <row r="876" spans="2:8" ht="25.5">
      <c r="B876" s="490" t="s">
        <v>1998</v>
      </c>
      <c r="C876" s="489" t="s">
        <v>933</v>
      </c>
      <c r="D876" s="488"/>
      <c r="E876" s="488">
        <v>0</v>
      </c>
      <c r="F876" s="488">
        <v>64868.07</v>
      </c>
      <c r="G876" s="488"/>
      <c r="H876" s="487"/>
    </row>
    <row r="877" spans="2:8">
      <c r="B877" s="490" t="s">
        <v>1997</v>
      </c>
      <c r="C877" s="489" t="s">
        <v>931</v>
      </c>
      <c r="D877" s="488"/>
      <c r="E877" s="488">
        <v>0</v>
      </c>
      <c r="F877" s="488">
        <v>64868.07</v>
      </c>
      <c r="G877" s="488"/>
      <c r="H877" s="487"/>
    </row>
    <row r="878" spans="2:8" ht="25.5">
      <c r="B878" s="490" t="s">
        <v>1996</v>
      </c>
      <c r="C878" s="489" t="s">
        <v>929</v>
      </c>
      <c r="D878" s="488"/>
      <c r="E878" s="488">
        <v>0</v>
      </c>
      <c r="F878" s="488">
        <v>68736.63</v>
      </c>
      <c r="G878" s="488"/>
      <c r="H878" s="487"/>
    </row>
    <row r="879" spans="2:8" ht="25.5">
      <c r="B879" s="490" t="s">
        <v>1995</v>
      </c>
      <c r="C879" s="489" t="s">
        <v>921</v>
      </c>
      <c r="D879" s="488"/>
      <c r="E879" s="488">
        <v>0</v>
      </c>
      <c r="F879" s="488">
        <v>61779.12</v>
      </c>
      <c r="G879" s="488"/>
      <c r="H879" s="487"/>
    </row>
    <row r="880" spans="2:8" ht="25.5">
      <c r="B880" s="490" t="s">
        <v>1994</v>
      </c>
      <c r="C880" s="489" t="s">
        <v>919</v>
      </c>
      <c r="D880" s="488"/>
      <c r="E880" s="488">
        <v>0</v>
      </c>
      <c r="F880" s="488">
        <v>64868.07</v>
      </c>
      <c r="G880" s="488"/>
      <c r="H880" s="487"/>
    </row>
    <row r="881" spans="2:8" ht="25.5">
      <c r="B881" s="490" t="s">
        <v>1993</v>
      </c>
      <c r="C881" s="489" t="s">
        <v>917</v>
      </c>
      <c r="D881" s="488"/>
      <c r="E881" s="488">
        <v>0</v>
      </c>
      <c r="F881" s="488">
        <v>68736.63</v>
      </c>
      <c r="G881" s="488"/>
      <c r="H881" s="487"/>
    </row>
    <row r="882" spans="2:8" ht="25.5">
      <c r="B882" s="490" t="s">
        <v>1992</v>
      </c>
      <c r="C882" s="489" t="s">
        <v>915</v>
      </c>
      <c r="D882" s="488"/>
      <c r="E882" s="488">
        <v>0</v>
      </c>
      <c r="F882" s="488">
        <v>64868.07</v>
      </c>
      <c r="G882" s="488"/>
      <c r="H882" s="487"/>
    </row>
    <row r="883" spans="2:8" ht="25.5">
      <c r="B883" s="490" t="s">
        <v>1991</v>
      </c>
      <c r="C883" s="489" t="s">
        <v>913</v>
      </c>
      <c r="D883" s="488"/>
      <c r="E883" s="488">
        <v>0</v>
      </c>
      <c r="F883" s="488">
        <v>64868.07</v>
      </c>
      <c r="G883" s="488"/>
      <c r="H883" s="487"/>
    </row>
    <row r="884" spans="2:8" ht="25.5">
      <c r="B884" s="490" t="s">
        <v>1990</v>
      </c>
      <c r="C884" s="489" t="s">
        <v>911</v>
      </c>
      <c r="D884" s="488"/>
      <c r="E884" s="488">
        <v>0</v>
      </c>
      <c r="F884" s="488">
        <v>64868.07</v>
      </c>
      <c r="G884" s="488"/>
      <c r="H884" s="487"/>
    </row>
    <row r="885" spans="2:8" ht="25.5">
      <c r="B885" s="490" t="s">
        <v>1989</v>
      </c>
      <c r="C885" s="489" t="s">
        <v>909</v>
      </c>
      <c r="D885" s="488"/>
      <c r="E885" s="488">
        <v>0</v>
      </c>
      <c r="F885" s="488">
        <v>64868.07</v>
      </c>
      <c r="G885" s="488"/>
      <c r="H885" s="487"/>
    </row>
    <row r="886" spans="2:8" ht="25.5">
      <c r="B886" s="490" t="s">
        <v>1988</v>
      </c>
      <c r="C886" s="489" t="s">
        <v>907</v>
      </c>
      <c r="D886" s="488"/>
      <c r="E886" s="488">
        <v>0</v>
      </c>
      <c r="F886" s="488">
        <v>64868.07</v>
      </c>
      <c r="G886" s="488"/>
      <c r="H886" s="487"/>
    </row>
    <row r="887" spans="2:8" ht="25.5">
      <c r="B887" s="490" t="s">
        <v>1987</v>
      </c>
      <c r="C887" s="489" t="s">
        <v>905</v>
      </c>
      <c r="D887" s="488"/>
      <c r="E887" s="488">
        <v>0</v>
      </c>
      <c r="F887" s="488">
        <v>64868.07</v>
      </c>
      <c r="G887" s="488"/>
      <c r="H887" s="487"/>
    </row>
    <row r="888" spans="2:8">
      <c r="B888" s="490" t="s">
        <v>1986</v>
      </c>
      <c r="C888" s="489" t="s">
        <v>903</v>
      </c>
      <c r="D888" s="488"/>
      <c r="E888" s="488">
        <v>0</v>
      </c>
      <c r="F888" s="488">
        <v>50463.62</v>
      </c>
      <c r="G888" s="488"/>
      <c r="H888" s="487"/>
    </row>
    <row r="889" spans="2:8">
      <c r="B889" s="490" t="s">
        <v>1985</v>
      </c>
      <c r="C889" s="489" t="s">
        <v>901</v>
      </c>
      <c r="D889" s="488"/>
      <c r="E889" s="488">
        <v>0</v>
      </c>
      <c r="F889" s="488">
        <v>64868.07</v>
      </c>
      <c r="G889" s="488"/>
      <c r="H889" s="487"/>
    </row>
    <row r="890" spans="2:8" ht="25.5">
      <c r="B890" s="490" t="s">
        <v>1984</v>
      </c>
      <c r="C890" s="489" t="s">
        <v>899</v>
      </c>
      <c r="D890" s="488"/>
      <c r="E890" s="488">
        <v>0</v>
      </c>
      <c r="F890" s="488">
        <v>64868.07</v>
      </c>
      <c r="G890" s="488"/>
      <c r="H890" s="487"/>
    </row>
    <row r="891" spans="2:8">
      <c r="B891" s="490" t="s">
        <v>1983</v>
      </c>
      <c r="C891" s="489" t="s">
        <v>971</v>
      </c>
      <c r="D891" s="488">
        <v>561166.12</v>
      </c>
      <c r="E891" s="488">
        <v>0</v>
      </c>
      <c r="F891" s="488">
        <v>538399.59</v>
      </c>
      <c r="G891" s="488">
        <v>22766.53</v>
      </c>
      <c r="H891" s="487"/>
    </row>
    <row r="892" spans="2:8" ht="25.5">
      <c r="B892" s="490" t="s">
        <v>1982</v>
      </c>
      <c r="C892" s="489" t="s">
        <v>969</v>
      </c>
      <c r="D892" s="488">
        <v>426551.24</v>
      </c>
      <c r="E892" s="488">
        <v>0</v>
      </c>
      <c r="F892" s="488">
        <v>417722.57</v>
      </c>
      <c r="G892" s="488">
        <v>8828.67</v>
      </c>
      <c r="H892" s="487"/>
    </row>
    <row r="893" spans="2:8">
      <c r="B893" s="490" t="s">
        <v>1981</v>
      </c>
      <c r="C893" s="489" t="s">
        <v>967</v>
      </c>
      <c r="D893" s="488">
        <v>121022.92</v>
      </c>
      <c r="E893" s="488">
        <v>0</v>
      </c>
      <c r="F893" s="488">
        <v>115159.31</v>
      </c>
      <c r="G893" s="488">
        <v>5863.61</v>
      </c>
      <c r="H893" s="487"/>
    </row>
    <row r="894" spans="2:8">
      <c r="B894" s="490" t="s">
        <v>1980</v>
      </c>
      <c r="C894" s="489" t="s">
        <v>965</v>
      </c>
      <c r="D894" s="488"/>
      <c r="E894" s="488">
        <v>0</v>
      </c>
      <c r="F894" s="488">
        <v>55479.28</v>
      </c>
      <c r="G894" s="488"/>
      <c r="H894" s="487"/>
    </row>
    <row r="895" spans="2:8" ht="25.5">
      <c r="B895" s="490" t="s">
        <v>1979</v>
      </c>
      <c r="C895" s="489" t="s">
        <v>963</v>
      </c>
      <c r="D895" s="488"/>
      <c r="E895" s="488">
        <v>0</v>
      </c>
      <c r="F895" s="488">
        <v>59680.03</v>
      </c>
      <c r="G895" s="488"/>
      <c r="H895" s="487"/>
    </row>
    <row r="896" spans="2:8">
      <c r="B896" s="490" t="s">
        <v>1978</v>
      </c>
      <c r="C896" s="489" t="s">
        <v>961</v>
      </c>
      <c r="D896" s="488">
        <v>305528.32000000001</v>
      </c>
      <c r="E896" s="488">
        <v>0</v>
      </c>
      <c r="F896" s="488">
        <v>302563.26</v>
      </c>
      <c r="G896" s="488">
        <v>2965.06</v>
      </c>
      <c r="H896" s="487"/>
    </row>
    <row r="897" spans="2:8">
      <c r="B897" s="490" t="s">
        <v>1977</v>
      </c>
      <c r="C897" s="489" t="s">
        <v>959</v>
      </c>
      <c r="D897" s="488"/>
      <c r="E897" s="488">
        <v>0</v>
      </c>
      <c r="F897" s="488">
        <v>302563.26</v>
      </c>
      <c r="G897" s="488"/>
      <c r="H897" s="487"/>
    </row>
    <row r="898" spans="2:8">
      <c r="B898" s="490" t="s">
        <v>1976</v>
      </c>
      <c r="C898" s="489" t="s">
        <v>957</v>
      </c>
      <c r="D898" s="488">
        <v>134614.88</v>
      </c>
      <c r="E898" s="488">
        <v>0</v>
      </c>
      <c r="F898" s="488">
        <v>120677.02</v>
      </c>
      <c r="G898" s="488">
        <v>13937.86</v>
      </c>
      <c r="H898" s="487"/>
    </row>
    <row r="899" spans="2:8">
      <c r="B899" s="490" t="s">
        <v>1975</v>
      </c>
      <c r="C899" s="489" t="s">
        <v>955</v>
      </c>
      <c r="D899" s="488">
        <v>134614.88</v>
      </c>
      <c r="E899" s="488">
        <v>0</v>
      </c>
      <c r="F899" s="488">
        <v>120677.02</v>
      </c>
      <c r="G899" s="488">
        <v>13937.86</v>
      </c>
      <c r="H899" s="487"/>
    </row>
    <row r="900" spans="2:8" ht="25.5">
      <c r="B900" s="490" t="s">
        <v>1974</v>
      </c>
      <c r="C900" s="489" t="s">
        <v>776</v>
      </c>
      <c r="D900" s="488"/>
      <c r="E900" s="488">
        <v>0</v>
      </c>
      <c r="F900" s="488">
        <v>1000</v>
      </c>
      <c r="G900" s="488"/>
      <c r="H900" s="487"/>
    </row>
    <row r="901" spans="2:8" ht="25.5">
      <c r="B901" s="490" t="s">
        <v>1973</v>
      </c>
      <c r="C901" s="489" t="s">
        <v>776</v>
      </c>
      <c r="D901" s="488"/>
      <c r="E901" s="488">
        <v>0</v>
      </c>
      <c r="F901" s="488">
        <v>1000</v>
      </c>
      <c r="G901" s="488"/>
      <c r="H901" s="487"/>
    </row>
    <row r="902" spans="2:8" ht="25.5">
      <c r="B902" s="490" t="s">
        <v>1972</v>
      </c>
      <c r="C902" s="489" t="s">
        <v>951</v>
      </c>
      <c r="D902" s="488"/>
      <c r="E902" s="488">
        <v>0</v>
      </c>
      <c r="F902" s="488">
        <v>4352.55</v>
      </c>
      <c r="G902" s="488"/>
      <c r="H902" s="487"/>
    </row>
    <row r="903" spans="2:8" ht="25.5">
      <c r="B903" s="490" t="s">
        <v>1971</v>
      </c>
      <c r="C903" s="489" t="s">
        <v>949</v>
      </c>
      <c r="D903" s="488"/>
      <c r="E903" s="488">
        <v>0</v>
      </c>
      <c r="F903" s="488">
        <v>4352.55</v>
      </c>
      <c r="G903" s="488"/>
      <c r="H903" s="487"/>
    </row>
    <row r="904" spans="2:8" ht="25.5">
      <c r="B904" s="490" t="s">
        <v>1970</v>
      </c>
      <c r="C904" s="489" t="s">
        <v>947</v>
      </c>
      <c r="D904" s="488"/>
      <c r="E904" s="488">
        <v>0</v>
      </c>
      <c r="F904" s="488">
        <v>4352.55</v>
      </c>
      <c r="G904" s="488"/>
      <c r="H904" s="487"/>
    </row>
    <row r="905" spans="2:8">
      <c r="B905" s="490" t="s">
        <v>1969</v>
      </c>
      <c r="C905" s="489" t="s">
        <v>945</v>
      </c>
      <c r="D905" s="488"/>
      <c r="E905" s="488">
        <v>0</v>
      </c>
      <c r="F905" s="488">
        <v>8535.4599999999991</v>
      </c>
      <c r="G905" s="488"/>
      <c r="H905" s="487"/>
    </row>
    <row r="906" spans="2:8">
      <c r="B906" s="490" t="s">
        <v>1968</v>
      </c>
      <c r="C906" s="489" t="s">
        <v>943</v>
      </c>
      <c r="D906" s="488"/>
      <c r="E906" s="488">
        <v>0</v>
      </c>
      <c r="F906" s="488">
        <v>4352.55</v>
      </c>
      <c r="G906" s="488"/>
      <c r="H906" s="487"/>
    </row>
    <row r="907" spans="2:8" ht="25.5">
      <c r="B907" s="490" t="s">
        <v>1967</v>
      </c>
      <c r="C907" s="489" t="s">
        <v>941</v>
      </c>
      <c r="D907" s="488"/>
      <c r="E907" s="488">
        <v>0</v>
      </c>
      <c r="F907" s="488">
        <v>4352.55</v>
      </c>
      <c r="G907" s="488"/>
      <c r="H907" s="487"/>
    </row>
    <row r="908" spans="2:8" ht="25.5">
      <c r="B908" s="490" t="s">
        <v>1966</v>
      </c>
      <c r="C908" s="489" t="s">
        <v>939</v>
      </c>
      <c r="D908" s="488"/>
      <c r="E908" s="488">
        <v>0</v>
      </c>
      <c r="F908" s="488">
        <v>4352.55</v>
      </c>
      <c r="G908" s="488"/>
      <c r="H908" s="487"/>
    </row>
    <row r="909" spans="2:8" ht="25.5">
      <c r="B909" s="490" t="s">
        <v>1965</v>
      </c>
      <c r="C909" s="489" t="s">
        <v>937</v>
      </c>
      <c r="D909" s="488"/>
      <c r="E909" s="488">
        <v>0</v>
      </c>
      <c r="F909" s="488">
        <v>4352.55</v>
      </c>
      <c r="G909" s="488"/>
      <c r="H909" s="487"/>
    </row>
    <row r="910" spans="2:8" ht="25.5">
      <c r="B910" s="490" t="s">
        <v>1964</v>
      </c>
      <c r="C910" s="489" t="s">
        <v>935</v>
      </c>
      <c r="D910" s="488"/>
      <c r="E910" s="488">
        <v>0</v>
      </c>
      <c r="F910" s="488">
        <v>4352.55</v>
      </c>
      <c r="G910" s="488"/>
      <c r="H910" s="487"/>
    </row>
    <row r="911" spans="2:8" ht="25.5">
      <c r="B911" s="490" t="s">
        <v>1963</v>
      </c>
      <c r="C911" s="489" t="s">
        <v>933</v>
      </c>
      <c r="D911" s="488"/>
      <c r="E911" s="488">
        <v>0</v>
      </c>
      <c r="F911" s="488">
        <v>4352.55</v>
      </c>
      <c r="G911" s="488"/>
      <c r="H911" s="487"/>
    </row>
    <row r="912" spans="2:8">
      <c r="B912" s="490" t="s">
        <v>1962</v>
      </c>
      <c r="C912" s="489" t="s">
        <v>931</v>
      </c>
      <c r="D912" s="488"/>
      <c r="E912" s="488">
        <v>0</v>
      </c>
      <c r="F912" s="488">
        <v>4352.55</v>
      </c>
      <c r="G912" s="488"/>
      <c r="H912" s="487"/>
    </row>
    <row r="913" spans="2:8" ht="25.5">
      <c r="B913" s="490" t="s">
        <v>1961</v>
      </c>
      <c r="C913" s="489" t="s">
        <v>929</v>
      </c>
      <c r="D913" s="488"/>
      <c r="E913" s="488">
        <v>0</v>
      </c>
      <c r="F913" s="488">
        <v>4352.55</v>
      </c>
      <c r="G913" s="488"/>
      <c r="H913" s="487"/>
    </row>
    <row r="914" spans="2:8" ht="25.5">
      <c r="B914" s="490" t="s">
        <v>1960</v>
      </c>
      <c r="C914" s="489" t="s">
        <v>771</v>
      </c>
      <c r="D914" s="488"/>
      <c r="E914" s="488">
        <v>0</v>
      </c>
      <c r="F914" s="488">
        <v>850</v>
      </c>
      <c r="G914" s="488"/>
      <c r="H914" s="487"/>
    </row>
    <row r="915" spans="2:8" ht="25.5">
      <c r="B915" s="490" t="s">
        <v>1959</v>
      </c>
      <c r="C915" s="489" t="s">
        <v>923</v>
      </c>
      <c r="D915" s="488"/>
      <c r="E915" s="488">
        <v>0</v>
      </c>
      <c r="F915" s="488">
        <v>1300</v>
      </c>
      <c r="G915" s="488"/>
      <c r="H915" s="487"/>
    </row>
    <row r="916" spans="2:8" ht="25.5">
      <c r="B916" s="490" t="s">
        <v>1958</v>
      </c>
      <c r="C916" s="489" t="s">
        <v>923</v>
      </c>
      <c r="D916" s="488"/>
      <c r="E916" s="488">
        <v>0</v>
      </c>
      <c r="F916" s="488">
        <v>1300</v>
      </c>
      <c r="G916" s="488"/>
      <c r="H916" s="487"/>
    </row>
    <row r="917" spans="2:8" ht="25.5">
      <c r="B917" s="490" t="s">
        <v>1957</v>
      </c>
      <c r="C917" s="489" t="s">
        <v>923</v>
      </c>
      <c r="D917" s="488"/>
      <c r="E917" s="488">
        <v>0</v>
      </c>
      <c r="F917" s="488">
        <v>1200</v>
      </c>
      <c r="G917" s="488"/>
      <c r="H917" s="487"/>
    </row>
    <row r="918" spans="2:8" ht="25.5">
      <c r="B918" s="490" t="s">
        <v>1956</v>
      </c>
      <c r="C918" s="489" t="s">
        <v>923</v>
      </c>
      <c r="D918" s="488"/>
      <c r="E918" s="488">
        <v>0</v>
      </c>
      <c r="F918" s="488">
        <v>1200</v>
      </c>
      <c r="G918" s="488"/>
      <c r="H918" s="487"/>
    </row>
    <row r="919" spans="2:8" ht="25.5">
      <c r="B919" s="490" t="s">
        <v>1955</v>
      </c>
      <c r="C919" s="489" t="s">
        <v>921</v>
      </c>
      <c r="D919" s="488"/>
      <c r="E919" s="488">
        <v>0</v>
      </c>
      <c r="F919" s="488">
        <v>4352.55</v>
      </c>
      <c r="G919" s="488"/>
      <c r="H919" s="487"/>
    </row>
    <row r="920" spans="2:8" ht="25.5">
      <c r="B920" s="490" t="s">
        <v>1954</v>
      </c>
      <c r="C920" s="489" t="s">
        <v>919</v>
      </c>
      <c r="D920" s="488"/>
      <c r="E920" s="488">
        <v>0</v>
      </c>
      <c r="F920" s="488">
        <v>4352.55</v>
      </c>
      <c r="G920" s="488"/>
      <c r="H920" s="487"/>
    </row>
    <row r="921" spans="2:8" ht="25.5">
      <c r="B921" s="490" t="s">
        <v>1953</v>
      </c>
      <c r="C921" s="489" t="s">
        <v>917</v>
      </c>
      <c r="D921" s="488"/>
      <c r="E921" s="488">
        <v>0</v>
      </c>
      <c r="F921" s="488">
        <v>4352.55</v>
      </c>
      <c r="G921" s="488"/>
      <c r="H921" s="487"/>
    </row>
    <row r="922" spans="2:8" ht="25.5">
      <c r="B922" s="490" t="s">
        <v>1952</v>
      </c>
      <c r="C922" s="489" t="s">
        <v>915</v>
      </c>
      <c r="D922" s="488"/>
      <c r="E922" s="488">
        <v>0</v>
      </c>
      <c r="F922" s="488">
        <v>4352.55</v>
      </c>
      <c r="G922" s="488"/>
      <c r="H922" s="487"/>
    </row>
    <row r="923" spans="2:8" ht="25.5">
      <c r="B923" s="490" t="s">
        <v>1951</v>
      </c>
      <c r="C923" s="489" t="s">
        <v>913</v>
      </c>
      <c r="D923" s="488"/>
      <c r="E923" s="488">
        <v>0</v>
      </c>
      <c r="F923" s="488">
        <v>4352.55</v>
      </c>
      <c r="G923" s="488"/>
      <c r="H923" s="487"/>
    </row>
    <row r="924" spans="2:8" ht="25.5">
      <c r="B924" s="490" t="s">
        <v>1950</v>
      </c>
      <c r="C924" s="489" t="s">
        <v>911</v>
      </c>
      <c r="D924" s="488"/>
      <c r="E924" s="488">
        <v>0</v>
      </c>
      <c r="F924" s="488">
        <v>4352.55</v>
      </c>
      <c r="G924" s="488"/>
      <c r="H924" s="487"/>
    </row>
    <row r="925" spans="2:8" ht="25.5">
      <c r="B925" s="490" t="s">
        <v>1949</v>
      </c>
      <c r="C925" s="489" t="s">
        <v>909</v>
      </c>
      <c r="D925" s="488"/>
      <c r="E925" s="488">
        <v>0</v>
      </c>
      <c r="F925" s="488">
        <v>4352.55</v>
      </c>
      <c r="G925" s="488"/>
      <c r="H925" s="487"/>
    </row>
    <row r="926" spans="2:8" ht="25.5">
      <c r="B926" s="490" t="s">
        <v>1948</v>
      </c>
      <c r="C926" s="489" t="s">
        <v>907</v>
      </c>
      <c r="D926" s="488"/>
      <c r="E926" s="488">
        <v>0</v>
      </c>
      <c r="F926" s="488">
        <v>4352.55</v>
      </c>
      <c r="G926" s="488"/>
      <c r="H926" s="487"/>
    </row>
    <row r="927" spans="2:8" ht="25.5">
      <c r="B927" s="490" t="s">
        <v>1947</v>
      </c>
      <c r="C927" s="489" t="s">
        <v>905</v>
      </c>
      <c r="D927" s="488"/>
      <c r="E927" s="488">
        <v>0</v>
      </c>
      <c r="F927" s="488">
        <v>4352.55</v>
      </c>
      <c r="G927" s="488"/>
      <c r="H927" s="487"/>
    </row>
    <row r="928" spans="2:8">
      <c r="B928" s="490" t="s">
        <v>1946</v>
      </c>
      <c r="C928" s="489" t="s">
        <v>903</v>
      </c>
      <c r="D928" s="488"/>
      <c r="E928" s="488">
        <v>0</v>
      </c>
      <c r="F928" s="488">
        <v>8535.4599999999991</v>
      </c>
      <c r="G928" s="488"/>
      <c r="H928" s="487"/>
    </row>
    <row r="929" spans="2:8">
      <c r="B929" s="490" t="s">
        <v>1945</v>
      </c>
      <c r="C929" s="489" t="s">
        <v>901</v>
      </c>
      <c r="D929" s="488"/>
      <c r="E929" s="488">
        <v>0</v>
      </c>
      <c r="F929" s="488">
        <v>4352.55</v>
      </c>
      <c r="G929" s="488"/>
      <c r="H929" s="487"/>
    </row>
    <row r="930" spans="2:8" ht="25.5">
      <c r="B930" s="490" t="s">
        <v>1944</v>
      </c>
      <c r="C930" s="489" t="s">
        <v>899</v>
      </c>
      <c r="D930" s="488"/>
      <c r="E930" s="488">
        <v>0</v>
      </c>
      <c r="F930" s="488">
        <v>4352.55</v>
      </c>
      <c r="G930" s="488"/>
      <c r="H930" s="487"/>
    </row>
    <row r="931" spans="2:8">
      <c r="B931" s="490" t="s">
        <v>1943</v>
      </c>
      <c r="C931" s="489" t="s">
        <v>897</v>
      </c>
      <c r="D931" s="488">
        <v>210000</v>
      </c>
      <c r="E931" s="488">
        <v>9193.5400000000009</v>
      </c>
      <c r="F931" s="488">
        <v>216886.08</v>
      </c>
      <c r="G931" s="488">
        <v>2307.46</v>
      </c>
      <c r="H931" s="487"/>
    </row>
    <row r="932" spans="2:8">
      <c r="B932" s="490" t="s">
        <v>1942</v>
      </c>
      <c r="C932" s="489" t="s">
        <v>895</v>
      </c>
      <c r="D932" s="488">
        <v>210000</v>
      </c>
      <c r="E932" s="488">
        <v>9193.5400000000009</v>
      </c>
      <c r="F932" s="488">
        <v>216886.08</v>
      </c>
      <c r="G932" s="488">
        <v>2307.46</v>
      </c>
      <c r="H932" s="487"/>
    </row>
    <row r="933" spans="2:8">
      <c r="B933" s="490" t="s">
        <v>1941</v>
      </c>
      <c r="C933" s="489" t="s">
        <v>893</v>
      </c>
      <c r="D933" s="488">
        <v>82800</v>
      </c>
      <c r="E933" s="488">
        <v>2545.2399999999998</v>
      </c>
      <c r="F933" s="488">
        <v>85345.24</v>
      </c>
      <c r="G933" s="488">
        <v>0</v>
      </c>
      <c r="H933" s="487"/>
    </row>
    <row r="934" spans="2:8">
      <c r="B934" s="490" t="s">
        <v>1940</v>
      </c>
      <c r="C934" s="489" t="s">
        <v>852</v>
      </c>
      <c r="D934" s="488"/>
      <c r="E934" s="488">
        <v>0</v>
      </c>
      <c r="F934" s="488">
        <v>7913.9</v>
      </c>
      <c r="G934" s="488"/>
      <c r="H934" s="487"/>
    </row>
    <row r="935" spans="2:8">
      <c r="B935" s="490" t="s">
        <v>1939</v>
      </c>
      <c r="C935" s="489" t="s">
        <v>852</v>
      </c>
      <c r="D935" s="488"/>
      <c r="E935" s="488">
        <v>0</v>
      </c>
      <c r="F935" s="488">
        <v>7913.9</v>
      </c>
      <c r="G935" s="488"/>
      <c r="H935" s="487"/>
    </row>
    <row r="936" spans="2:8">
      <c r="B936" s="490" t="s">
        <v>1938</v>
      </c>
      <c r="C936" s="489" t="s">
        <v>857</v>
      </c>
      <c r="D936" s="488"/>
      <c r="E936" s="488">
        <v>0</v>
      </c>
      <c r="F936" s="488">
        <v>37500.080000000002</v>
      </c>
      <c r="G936" s="488"/>
      <c r="H936" s="487"/>
    </row>
    <row r="937" spans="2:8">
      <c r="B937" s="490" t="s">
        <v>1937</v>
      </c>
      <c r="C937" s="489" t="s">
        <v>852</v>
      </c>
      <c r="D937" s="488"/>
      <c r="E937" s="488">
        <v>0</v>
      </c>
      <c r="F937" s="488">
        <v>7913.9</v>
      </c>
      <c r="G937" s="488"/>
      <c r="H937" s="487"/>
    </row>
    <row r="938" spans="2:8">
      <c r="B938" s="490" t="s">
        <v>1936</v>
      </c>
      <c r="C938" s="489" t="s">
        <v>854</v>
      </c>
      <c r="D938" s="488"/>
      <c r="E938" s="488">
        <v>0</v>
      </c>
      <c r="F938" s="488">
        <v>12232.61</v>
      </c>
      <c r="G938" s="488"/>
      <c r="H938" s="487"/>
    </row>
    <row r="939" spans="2:8">
      <c r="B939" s="490" t="s">
        <v>1935</v>
      </c>
      <c r="C939" s="489" t="s">
        <v>852</v>
      </c>
      <c r="D939" s="488"/>
      <c r="E939" s="488">
        <v>0</v>
      </c>
      <c r="F939" s="488">
        <v>11870.85</v>
      </c>
      <c r="G939" s="488"/>
      <c r="H939" s="487"/>
    </row>
    <row r="940" spans="2:8">
      <c r="B940" s="490" t="s">
        <v>1934</v>
      </c>
      <c r="C940" s="489" t="s">
        <v>1783</v>
      </c>
      <c r="D940" s="488"/>
      <c r="E940" s="488">
        <v>2545.2399999999998</v>
      </c>
      <c r="F940" s="488">
        <v>0</v>
      </c>
      <c r="G940" s="488"/>
      <c r="H940" s="487"/>
    </row>
    <row r="941" spans="2:8">
      <c r="B941" s="490" t="s">
        <v>1933</v>
      </c>
      <c r="C941" s="489" t="s">
        <v>885</v>
      </c>
      <c r="D941" s="488">
        <v>63600</v>
      </c>
      <c r="E941" s="488">
        <v>5451.58</v>
      </c>
      <c r="F941" s="488">
        <v>69051.58</v>
      </c>
      <c r="G941" s="488">
        <v>0</v>
      </c>
      <c r="H941" s="487"/>
    </row>
    <row r="942" spans="2:8">
      <c r="B942" s="490" t="s">
        <v>1932</v>
      </c>
      <c r="C942" s="489" t="s">
        <v>852</v>
      </c>
      <c r="D942" s="488"/>
      <c r="E942" s="488">
        <v>0</v>
      </c>
      <c r="F942" s="488">
        <v>6000.3</v>
      </c>
      <c r="G942" s="488"/>
      <c r="H942" s="487"/>
    </row>
    <row r="943" spans="2:8">
      <c r="B943" s="490" t="s">
        <v>1931</v>
      </c>
      <c r="C943" s="489" t="s">
        <v>852</v>
      </c>
      <c r="D943" s="488"/>
      <c r="E943" s="488">
        <v>0</v>
      </c>
      <c r="F943" s="488">
        <v>6000.3</v>
      </c>
      <c r="G943" s="488"/>
      <c r="H943" s="487"/>
    </row>
    <row r="944" spans="2:8">
      <c r="B944" s="490" t="s">
        <v>1930</v>
      </c>
      <c r="C944" s="489" t="s">
        <v>857</v>
      </c>
      <c r="D944" s="488"/>
      <c r="E944" s="488">
        <v>0</v>
      </c>
      <c r="F944" s="488">
        <v>32775.5</v>
      </c>
      <c r="G944" s="488"/>
      <c r="H944" s="487"/>
    </row>
    <row r="945" spans="2:8">
      <c r="B945" s="490" t="s">
        <v>1929</v>
      </c>
      <c r="C945" s="489" t="s">
        <v>852</v>
      </c>
      <c r="D945" s="488"/>
      <c r="E945" s="488">
        <v>0</v>
      </c>
      <c r="F945" s="488">
        <v>6000.3</v>
      </c>
      <c r="G945" s="488"/>
      <c r="H945" s="487"/>
    </row>
    <row r="946" spans="2:8">
      <c r="B946" s="490" t="s">
        <v>1928</v>
      </c>
      <c r="C946" s="489" t="s">
        <v>854</v>
      </c>
      <c r="D946" s="488"/>
      <c r="E946" s="488">
        <v>0</v>
      </c>
      <c r="F946" s="488">
        <v>9274.73</v>
      </c>
      <c r="G946" s="488"/>
      <c r="H946" s="487"/>
    </row>
    <row r="947" spans="2:8">
      <c r="B947" s="490" t="s">
        <v>1927</v>
      </c>
      <c r="C947" s="489" t="s">
        <v>852</v>
      </c>
      <c r="D947" s="488"/>
      <c r="E947" s="488">
        <v>0</v>
      </c>
      <c r="F947" s="488">
        <v>9000.4500000000007</v>
      </c>
      <c r="G947" s="488"/>
      <c r="H947" s="487"/>
    </row>
    <row r="948" spans="2:8">
      <c r="B948" s="490" t="s">
        <v>1926</v>
      </c>
      <c r="C948" s="489" t="s">
        <v>1783</v>
      </c>
      <c r="D948" s="488"/>
      <c r="E948" s="488">
        <v>5451.58</v>
      </c>
      <c r="F948" s="488">
        <v>0</v>
      </c>
      <c r="G948" s="488"/>
      <c r="H948" s="487"/>
    </row>
    <row r="949" spans="2:8">
      <c r="B949" s="490" t="s">
        <v>1925</v>
      </c>
      <c r="C949" s="489" t="s">
        <v>877</v>
      </c>
      <c r="D949" s="488">
        <v>19200</v>
      </c>
      <c r="E949" s="488">
        <v>1026.57</v>
      </c>
      <c r="F949" s="488">
        <v>20226.57</v>
      </c>
      <c r="G949" s="488">
        <v>0</v>
      </c>
      <c r="H949" s="487"/>
    </row>
    <row r="950" spans="2:8">
      <c r="B950" s="490" t="s">
        <v>1924</v>
      </c>
      <c r="C950" s="489" t="s">
        <v>852</v>
      </c>
      <c r="D950" s="488"/>
      <c r="E950" s="488">
        <v>0</v>
      </c>
      <c r="F950" s="488">
        <v>1728.14</v>
      </c>
      <c r="G950" s="488"/>
      <c r="H950" s="487"/>
    </row>
    <row r="951" spans="2:8">
      <c r="B951" s="490" t="s">
        <v>1923</v>
      </c>
      <c r="C951" s="489" t="s">
        <v>852</v>
      </c>
      <c r="D951" s="488"/>
      <c r="E951" s="488">
        <v>0</v>
      </c>
      <c r="F951" s="488">
        <v>1728.14</v>
      </c>
      <c r="G951" s="488"/>
      <c r="H951" s="487"/>
    </row>
    <row r="952" spans="2:8">
      <c r="B952" s="490" t="s">
        <v>1922</v>
      </c>
      <c r="C952" s="489" t="s">
        <v>857</v>
      </c>
      <c r="D952" s="488"/>
      <c r="E952" s="488">
        <v>0</v>
      </c>
      <c r="F952" s="488">
        <v>8636.9500000000007</v>
      </c>
      <c r="G952" s="488"/>
      <c r="H952" s="487"/>
    </row>
    <row r="953" spans="2:8">
      <c r="B953" s="490" t="s">
        <v>1921</v>
      </c>
      <c r="C953" s="489" t="s">
        <v>852</v>
      </c>
      <c r="D953" s="488"/>
      <c r="E953" s="488">
        <v>0</v>
      </c>
      <c r="F953" s="488">
        <v>1728.14</v>
      </c>
      <c r="G953" s="488"/>
      <c r="H953" s="487"/>
    </row>
    <row r="954" spans="2:8">
      <c r="B954" s="490" t="s">
        <v>1920</v>
      </c>
      <c r="C954" s="489" t="s">
        <v>854</v>
      </c>
      <c r="D954" s="488"/>
      <c r="E954" s="488">
        <v>0</v>
      </c>
      <c r="F954" s="488">
        <v>3812.99</v>
      </c>
      <c r="G954" s="488"/>
      <c r="H954" s="487"/>
    </row>
    <row r="955" spans="2:8">
      <c r="B955" s="490" t="s">
        <v>1919</v>
      </c>
      <c r="C955" s="489" t="s">
        <v>852</v>
      </c>
      <c r="D955" s="488"/>
      <c r="E955" s="488">
        <v>0</v>
      </c>
      <c r="F955" s="488">
        <v>2592.21</v>
      </c>
      <c r="G955" s="488"/>
      <c r="H955" s="487"/>
    </row>
    <row r="956" spans="2:8">
      <c r="B956" s="490" t="s">
        <v>1918</v>
      </c>
      <c r="C956" s="489" t="s">
        <v>1783</v>
      </c>
      <c r="D956" s="488"/>
      <c r="E956" s="488">
        <v>1026.57</v>
      </c>
      <c r="F956" s="488">
        <v>0</v>
      </c>
      <c r="G956" s="488"/>
      <c r="H956" s="487"/>
    </row>
    <row r="957" spans="2:8" ht="25.5">
      <c r="B957" s="490" t="s">
        <v>1917</v>
      </c>
      <c r="C957" s="489" t="s">
        <v>869</v>
      </c>
      <c r="D957" s="488">
        <v>38400</v>
      </c>
      <c r="E957" s="488">
        <v>0</v>
      </c>
      <c r="F957" s="488">
        <v>36092.54</v>
      </c>
      <c r="G957" s="488">
        <v>2307.46</v>
      </c>
      <c r="H957" s="487"/>
    </row>
    <row r="958" spans="2:8">
      <c r="B958" s="490" t="s">
        <v>1916</v>
      </c>
      <c r="C958" s="489" t="s">
        <v>852</v>
      </c>
      <c r="D958" s="488"/>
      <c r="E958" s="488">
        <v>0</v>
      </c>
      <c r="F958" s="488">
        <v>2432.58</v>
      </c>
      <c r="G958" s="488"/>
      <c r="H958" s="487"/>
    </row>
    <row r="959" spans="2:8">
      <c r="B959" s="490" t="s">
        <v>1915</v>
      </c>
      <c r="C959" s="489" t="s">
        <v>852</v>
      </c>
      <c r="D959" s="488"/>
      <c r="E959" s="488">
        <v>0</v>
      </c>
      <c r="F959" s="488">
        <v>2432.58</v>
      </c>
      <c r="G959" s="488"/>
      <c r="H959" s="487"/>
    </row>
    <row r="960" spans="2:8">
      <c r="B960" s="490" t="s">
        <v>1914</v>
      </c>
      <c r="C960" s="489" t="s">
        <v>857</v>
      </c>
      <c r="D960" s="488"/>
      <c r="E960" s="488">
        <v>0</v>
      </c>
      <c r="F960" s="488">
        <v>12225.7</v>
      </c>
      <c r="G960" s="488"/>
      <c r="H960" s="487"/>
    </row>
    <row r="961" spans="2:8">
      <c r="B961" s="490" t="s">
        <v>1913</v>
      </c>
      <c r="C961" s="489" t="s">
        <v>852</v>
      </c>
      <c r="D961" s="488"/>
      <c r="E961" s="488">
        <v>0</v>
      </c>
      <c r="F961" s="488">
        <v>2432.58</v>
      </c>
      <c r="G961" s="488"/>
      <c r="H961" s="487"/>
    </row>
    <row r="962" spans="2:8">
      <c r="B962" s="490" t="s">
        <v>1912</v>
      </c>
      <c r="C962" s="489" t="s">
        <v>854</v>
      </c>
      <c r="D962" s="488"/>
      <c r="E962" s="488">
        <v>0</v>
      </c>
      <c r="F962" s="488">
        <v>4942.9799999999996</v>
      </c>
      <c r="G962" s="488"/>
      <c r="H962" s="487"/>
    </row>
    <row r="963" spans="2:8">
      <c r="B963" s="490" t="s">
        <v>1911</v>
      </c>
      <c r="C963" s="489" t="s">
        <v>852</v>
      </c>
      <c r="D963" s="488"/>
      <c r="E963" s="488">
        <v>0</v>
      </c>
      <c r="F963" s="488">
        <v>2432.58</v>
      </c>
      <c r="G963" s="488"/>
      <c r="H963" s="487"/>
    </row>
    <row r="964" spans="2:8">
      <c r="B964" s="490" t="s">
        <v>1910</v>
      </c>
      <c r="C964" s="489" t="s">
        <v>1783</v>
      </c>
      <c r="D964" s="488"/>
      <c r="E964" s="488">
        <v>0</v>
      </c>
      <c r="F964" s="488">
        <v>9193.5400000000009</v>
      </c>
      <c r="G964" s="488"/>
      <c r="H964" s="487"/>
    </row>
    <row r="965" spans="2:8">
      <c r="B965" s="490" t="s">
        <v>1909</v>
      </c>
      <c r="C965" s="489" t="s">
        <v>861</v>
      </c>
      <c r="D965" s="488">
        <v>6000</v>
      </c>
      <c r="E965" s="488">
        <v>170.15</v>
      </c>
      <c r="F965" s="488">
        <v>6170.15</v>
      </c>
      <c r="G965" s="488">
        <v>0</v>
      </c>
      <c r="H965" s="487"/>
    </row>
    <row r="966" spans="2:8">
      <c r="B966" s="490" t="s">
        <v>1908</v>
      </c>
      <c r="C966" s="489" t="s">
        <v>852</v>
      </c>
      <c r="D966" s="488"/>
      <c r="E966" s="488">
        <v>0</v>
      </c>
      <c r="F966" s="488">
        <v>551.4</v>
      </c>
      <c r="G966" s="488"/>
      <c r="H966" s="487"/>
    </row>
    <row r="967" spans="2:8">
      <c r="B967" s="490" t="s">
        <v>1907</v>
      </c>
      <c r="C967" s="489" t="s">
        <v>852</v>
      </c>
      <c r="D967" s="488"/>
      <c r="E967" s="488">
        <v>0</v>
      </c>
      <c r="F967" s="488">
        <v>551.4</v>
      </c>
      <c r="G967" s="488"/>
      <c r="H967" s="487"/>
    </row>
    <row r="968" spans="2:8">
      <c r="B968" s="490" t="s">
        <v>1906</v>
      </c>
      <c r="C968" s="489" t="s">
        <v>857</v>
      </c>
      <c r="D968" s="488"/>
      <c r="E968" s="488">
        <v>0</v>
      </c>
      <c r="F968" s="488">
        <v>2735.09</v>
      </c>
      <c r="G968" s="488"/>
      <c r="H968" s="487"/>
    </row>
    <row r="969" spans="2:8">
      <c r="B969" s="490" t="s">
        <v>1905</v>
      </c>
      <c r="C969" s="489" t="s">
        <v>852</v>
      </c>
      <c r="D969" s="488"/>
      <c r="E969" s="488">
        <v>0</v>
      </c>
      <c r="F969" s="488">
        <v>551.4</v>
      </c>
      <c r="G969" s="488"/>
      <c r="H969" s="487"/>
    </row>
    <row r="970" spans="2:8">
      <c r="B970" s="490" t="s">
        <v>1904</v>
      </c>
      <c r="C970" s="489" t="s">
        <v>854</v>
      </c>
      <c r="D970" s="488"/>
      <c r="E970" s="488">
        <v>0</v>
      </c>
      <c r="F970" s="488">
        <v>1229.46</v>
      </c>
      <c r="G970" s="488"/>
      <c r="H970" s="487"/>
    </row>
    <row r="971" spans="2:8">
      <c r="B971" s="490" t="s">
        <v>1903</v>
      </c>
      <c r="C971" s="489" t="s">
        <v>852</v>
      </c>
      <c r="D971" s="488"/>
      <c r="E971" s="488">
        <v>0</v>
      </c>
      <c r="F971" s="488">
        <v>551.4</v>
      </c>
      <c r="G971" s="488"/>
      <c r="H971" s="487"/>
    </row>
    <row r="972" spans="2:8">
      <c r="B972" s="490" t="s">
        <v>1902</v>
      </c>
      <c r="C972" s="489" t="s">
        <v>1783</v>
      </c>
      <c r="D972" s="488"/>
      <c r="E972" s="488">
        <v>170.15</v>
      </c>
      <c r="F972" s="488">
        <v>0</v>
      </c>
      <c r="G972" s="488"/>
      <c r="H972" s="487"/>
    </row>
    <row r="973" spans="2:8">
      <c r="B973" s="490" t="s">
        <v>1901</v>
      </c>
      <c r="C973" s="489" t="s">
        <v>850</v>
      </c>
      <c r="D973" s="488">
        <v>255000</v>
      </c>
      <c r="E973" s="488">
        <v>12604.36</v>
      </c>
      <c r="F973" s="488">
        <v>166375.69</v>
      </c>
      <c r="G973" s="488">
        <v>101228.67</v>
      </c>
      <c r="H973" s="487"/>
    </row>
    <row r="974" spans="2:8" ht="25.5">
      <c r="B974" s="490" t="s">
        <v>1900</v>
      </c>
      <c r="C974" s="489" t="s">
        <v>848</v>
      </c>
      <c r="D974" s="488">
        <v>11000</v>
      </c>
      <c r="E974" s="488">
        <v>2206.21</v>
      </c>
      <c r="F974" s="488">
        <v>9986.59</v>
      </c>
      <c r="G974" s="488">
        <v>3219.62</v>
      </c>
      <c r="H974" s="487"/>
    </row>
    <row r="975" spans="2:8">
      <c r="B975" s="490" t="s">
        <v>1899</v>
      </c>
      <c r="C975" s="489" t="s">
        <v>846</v>
      </c>
      <c r="D975" s="488">
        <v>4000</v>
      </c>
      <c r="E975" s="488">
        <v>0</v>
      </c>
      <c r="F975" s="488">
        <v>2780.38</v>
      </c>
      <c r="G975" s="488">
        <v>1219.6199999999999</v>
      </c>
      <c r="H975" s="487"/>
    </row>
    <row r="976" spans="2:8">
      <c r="B976" s="490" t="s">
        <v>1898</v>
      </c>
      <c r="C976" s="489" t="s">
        <v>844</v>
      </c>
      <c r="D976" s="488">
        <v>4000</v>
      </c>
      <c r="E976" s="488">
        <v>0</v>
      </c>
      <c r="F976" s="488">
        <v>2780.38</v>
      </c>
      <c r="G976" s="488">
        <v>1219.6199999999999</v>
      </c>
      <c r="H976" s="487"/>
    </row>
    <row r="977" spans="2:8" ht="25.5">
      <c r="B977" s="490" t="s">
        <v>1897</v>
      </c>
      <c r="C977" s="489" t="s">
        <v>773</v>
      </c>
      <c r="D977" s="488"/>
      <c r="E977" s="488">
        <v>0</v>
      </c>
      <c r="F977" s="488">
        <v>401</v>
      </c>
      <c r="G977" s="488"/>
      <c r="H977" s="487"/>
    </row>
    <row r="978" spans="2:8" ht="25.5">
      <c r="B978" s="490" t="s">
        <v>1896</v>
      </c>
      <c r="C978" s="489" t="s">
        <v>822</v>
      </c>
      <c r="D978" s="488"/>
      <c r="E978" s="488">
        <v>0</v>
      </c>
      <c r="F978" s="488">
        <v>550.49</v>
      </c>
      <c r="G978" s="488"/>
      <c r="H978" s="487"/>
    </row>
    <row r="979" spans="2:8">
      <c r="B979" s="490" t="s">
        <v>1895</v>
      </c>
      <c r="C979" s="489" t="s">
        <v>840</v>
      </c>
      <c r="D979" s="488"/>
      <c r="E979" s="488">
        <v>0</v>
      </c>
      <c r="F979" s="488">
        <v>1828.89</v>
      </c>
      <c r="G979" s="488"/>
      <c r="H979" s="487"/>
    </row>
    <row r="980" spans="2:8">
      <c r="B980" s="490" t="s">
        <v>1894</v>
      </c>
      <c r="C980" s="489" t="s">
        <v>838</v>
      </c>
      <c r="D980" s="488">
        <v>3000</v>
      </c>
      <c r="E980" s="488">
        <v>0</v>
      </c>
      <c r="F980" s="488">
        <v>2500</v>
      </c>
      <c r="G980" s="488">
        <v>500</v>
      </c>
      <c r="H980" s="487"/>
    </row>
    <row r="981" spans="2:8">
      <c r="B981" s="490" t="s">
        <v>1893</v>
      </c>
      <c r="C981" s="489" t="s">
        <v>836</v>
      </c>
      <c r="D981" s="488">
        <v>3000</v>
      </c>
      <c r="E981" s="488">
        <v>0</v>
      </c>
      <c r="F981" s="488">
        <v>2500</v>
      </c>
      <c r="G981" s="488">
        <v>500</v>
      </c>
      <c r="H981" s="487"/>
    </row>
    <row r="982" spans="2:8" ht="25.5">
      <c r="B982" s="490" t="s">
        <v>1892</v>
      </c>
      <c r="C982" s="489" t="s">
        <v>773</v>
      </c>
      <c r="D982" s="488"/>
      <c r="E982" s="488">
        <v>0</v>
      </c>
      <c r="F982" s="488">
        <v>1000</v>
      </c>
      <c r="G982" s="488"/>
      <c r="H982" s="487"/>
    </row>
    <row r="983" spans="2:8" ht="25.5">
      <c r="B983" s="490" t="s">
        <v>1891</v>
      </c>
      <c r="C983" s="489" t="s">
        <v>769</v>
      </c>
      <c r="D983" s="488"/>
      <c r="E983" s="488">
        <v>0</v>
      </c>
      <c r="F983" s="488">
        <v>1500</v>
      </c>
      <c r="G983" s="488"/>
      <c r="H983" s="487"/>
    </row>
    <row r="984" spans="2:8" ht="25.5">
      <c r="B984" s="490" t="s">
        <v>1890</v>
      </c>
      <c r="C984" s="489" t="s">
        <v>832</v>
      </c>
      <c r="D984" s="488">
        <v>3000</v>
      </c>
      <c r="E984" s="488">
        <v>0</v>
      </c>
      <c r="F984" s="488">
        <v>1500</v>
      </c>
      <c r="G984" s="488">
        <v>1500</v>
      </c>
      <c r="H984" s="487"/>
    </row>
    <row r="985" spans="2:8" ht="25.5">
      <c r="B985" s="490" t="s">
        <v>1889</v>
      </c>
      <c r="C985" s="489" t="s">
        <v>830</v>
      </c>
      <c r="D985" s="488">
        <v>3000</v>
      </c>
      <c r="E985" s="488">
        <v>0</v>
      </c>
      <c r="F985" s="488">
        <v>1500</v>
      </c>
      <c r="G985" s="488">
        <v>1500</v>
      </c>
      <c r="H985" s="487"/>
    </row>
    <row r="986" spans="2:8" ht="25.5">
      <c r="B986" s="490" t="s">
        <v>1888</v>
      </c>
      <c r="C986" s="489" t="s">
        <v>822</v>
      </c>
      <c r="D986" s="488"/>
      <c r="E986" s="488">
        <v>0</v>
      </c>
      <c r="F986" s="488">
        <v>1500</v>
      </c>
      <c r="G986" s="488"/>
      <c r="H986" s="487"/>
    </row>
    <row r="987" spans="2:8">
      <c r="B987" s="490" t="s">
        <v>1887</v>
      </c>
      <c r="C987" s="489" t="s">
        <v>827</v>
      </c>
      <c r="D987" s="488">
        <v>1000</v>
      </c>
      <c r="E987" s="488">
        <v>2206.21</v>
      </c>
      <c r="F987" s="488">
        <v>3206.21</v>
      </c>
      <c r="G987" s="488">
        <v>0</v>
      </c>
      <c r="H987" s="487"/>
    </row>
    <row r="988" spans="2:8">
      <c r="B988" s="490" t="s">
        <v>1886</v>
      </c>
      <c r="C988" s="489" t="s">
        <v>825</v>
      </c>
      <c r="D988" s="488">
        <v>1000</v>
      </c>
      <c r="E988" s="488">
        <v>2206.21</v>
      </c>
      <c r="F988" s="488">
        <v>3206.21</v>
      </c>
      <c r="G988" s="488">
        <v>0</v>
      </c>
      <c r="H988" s="487"/>
    </row>
    <row r="989" spans="2:8" ht="25.5">
      <c r="B989" s="490" t="s">
        <v>1885</v>
      </c>
      <c r="C989" s="489" t="s">
        <v>773</v>
      </c>
      <c r="D989" s="488"/>
      <c r="E989" s="488">
        <v>0</v>
      </c>
      <c r="F989" s="488">
        <v>1256.7</v>
      </c>
      <c r="G989" s="488"/>
      <c r="H989" s="487"/>
    </row>
    <row r="990" spans="2:8" ht="25.5">
      <c r="B990" s="490" t="s">
        <v>1884</v>
      </c>
      <c r="C990" s="489" t="s">
        <v>822</v>
      </c>
      <c r="D990" s="488"/>
      <c r="E990" s="488">
        <v>0</v>
      </c>
      <c r="F990" s="488">
        <v>1949.51</v>
      </c>
      <c r="G990" s="488"/>
      <c r="H990" s="487"/>
    </row>
    <row r="991" spans="2:8">
      <c r="B991" s="490" t="s">
        <v>1883</v>
      </c>
      <c r="C991" s="489" t="s">
        <v>1783</v>
      </c>
      <c r="D991" s="488"/>
      <c r="E991" s="488">
        <v>2206.21</v>
      </c>
      <c r="F991" s="488">
        <v>0</v>
      </c>
      <c r="G991" s="488"/>
      <c r="H991" s="487"/>
    </row>
    <row r="992" spans="2:8">
      <c r="B992" s="490" t="s">
        <v>1882</v>
      </c>
      <c r="C992" s="489" t="s">
        <v>820</v>
      </c>
      <c r="D992" s="488">
        <v>7000</v>
      </c>
      <c r="E992" s="488">
        <v>7096</v>
      </c>
      <c r="F992" s="488">
        <v>14096</v>
      </c>
      <c r="G992" s="488">
        <v>0</v>
      </c>
      <c r="H992" s="487"/>
    </row>
    <row r="993" spans="2:8">
      <c r="B993" s="490" t="s">
        <v>1881</v>
      </c>
      <c r="C993" s="489" t="s">
        <v>817</v>
      </c>
      <c r="D993" s="488">
        <v>7000</v>
      </c>
      <c r="E993" s="488">
        <v>2384</v>
      </c>
      <c r="F993" s="488">
        <v>9384</v>
      </c>
      <c r="G993" s="488">
        <v>0</v>
      </c>
      <c r="H993" s="487"/>
    </row>
    <row r="994" spans="2:8">
      <c r="B994" s="490" t="s">
        <v>1880</v>
      </c>
      <c r="C994" s="489" t="s">
        <v>817</v>
      </c>
      <c r="D994" s="488">
        <v>7000</v>
      </c>
      <c r="E994" s="488">
        <v>2384</v>
      </c>
      <c r="F994" s="488">
        <v>9384</v>
      </c>
      <c r="G994" s="488">
        <v>0</v>
      </c>
      <c r="H994" s="487"/>
    </row>
    <row r="995" spans="2:8" ht="25.5">
      <c r="B995" s="490" t="s">
        <v>1879</v>
      </c>
      <c r="C995" s="489" t="s">
        <v>776</v>
      </c>
      <c r="D995" s="488"/>
      <c r="E995" s="488">
        <v>0</v>
      </c>
      <c r="F995" s="488">
        <v>336</v>
      </c>
      <c r="G995" s="488"/>
      <c r="H995" s="487"/>
    </row>
    <row r="996" spans="2:8" ht="25.5">
      <c r="B996" s="490" t="s">
        <v>1878</v>
      </c>
      <c r="C996" s="489" t="s">
        <v>814</v>
      </c>
      <c r="D996" s="488"/>
      <c r="E996" s="488">
        <v>0</v>
      </c>
      <c r="F996" s="488">
        <v>9048</v>
      </c>
      <c r="G996" s="488"/>
      <c r="H996" s="487"/>
    </row>
    <row r="997" spans="2:8">
      <c r="B997" s="490" t="s">
        <v>1877</v>
      </c>
      <c r="C997" s="489" t="s">
        <v>1783</v>
      </c>
      <c r="D997" s="488"/>
      <c r="E997" s="488">
        <v>2384</v>
      </c>
      <c r="F997" s="488">
        <v>0</v>
      </c>
      <c r="G997" s="488"/>
      <c r="H997" s="487"/>
    </row>
    <row r="998" spans="2:8">
      <c r="B998" s="490" t="s">
        <v>1876</v>
      </c>
      <c r="C998" s="489" t="s">
        <v>811</v>
      </c>
      <c r="D998" s="488">
        <v>0</v>
      </c>
      <c r="E998" s="488">
        <v>4712</v>
      </c>
      <c r="F998" s="488">
        <v>4712</v>
      </c>
      <c r="G998" s="488">
        <v>0</v>
      </c>
      <c r="H998" s="487"/>
    </row>
    <row r="999" spans="2:8">
      <c r="B999" s="490" t="s">
        <v>1875</v>
      </c>
      <c r="C999" s="489" t="s">
        <v>811</v>
      </c>
      <c r="D999" s="488">
        <v>0</v>
      </c>
      <c r="E999" s="488">
        <v>4712</v>
      </c>
      <c r="F999" s="488">
        <v>4712</v>
      </c>
      <c r="G999" s="488">
        <v>0</v>
      </c>
      <c r="H999" s="487"/>
    </row>
    <row r="1000" spans="2:8">
      <c r="B1000" s="490" t="s">
        <v>1874</v>
      </c>
      <c r="C1000" s="489" t="s">
        <v>809</v>
      </c>
      <c r="D1000" s="488"/>
      <c r="E1000" s="488">
        <v>0</v>
      </c>
      <c r="F1000" s="488">
        <v>4712</v>
      </c>
      <c r="G1000" s="488"/>
      <c r="H1000" s="487"/>
    </row>
    <row r="1001" spans="2:8">
      <c r="B1001" s="490" t="s">
        <v>1873</v>
      </c>
      <c r="C1001" s="489" t="s">
        <v>1783</v>
      </c>
      <c r="D1001" s="488"/>
      <c r="E1001" s="488">
        <v>4712</v>
      </c>
      <c r="F1001" s="488">
        <v>0</v>
      </c>
      <c r="G1001" s="488"/>
      <c r="H1001" s="487"/>
    </row>
    <row r="1002" spans="2:8" ht="25.5">
      <c r="B1002" s="490" t="s">
        <v>1872</v>
      </c>
      <c r="C1002" s="489" t="s">
        <v>1871</v>
      </c>
      <c r="D1002" s="488">
        <v>3000</v>
      </c>
      <c r="E1002" s="488">
        <v>0</v>
      </c>
      <c r="F1002" s="488">
        <v>0</v>
      </c>
      <c r="G1002" s="488">
        <v>3000</v>
      </c>
      <c r="H1002" s="487"/>
    </row>
    <row r="1003" spans="2:8">
      <c r="B1003" s="490" t="s">
        <v>1870</v>
      </c>
      <c r="C1003" s="489" t="s">
        <v>1868</v>
      </c>
      <c r="D1003" s="488">
        <v>3000</v>
      </c>
      <c r="E1003" s="488">
        <v>0</v>
      </c>
      <c r="F1003" s="488">
        <v>0</v>
      </c>
      <c r="G1003" s="488">
        <v>3000</v>
      </c>
      <c r="H1003" s="487"/>
    </row>
    <row r="1004" spans="2:8">
      <c r="B1004" s="490" t="s">
        <v>1869</v>
      </c>
      <c r="C1004" s="489" t="s">
        <v>1868</v>
      </c>
      <c r="D1004" s="488">
        <v>3000</v>
      </c>
      <c r="E1004" s="488">
        <v>0</v>
      </c>
      <c r="F1004" s="488">
        <v>0</v>
      </c>
      <c r="G1004" s="488">
        <v>3000</v>
      </c>
      <c r="H1004" s="487"/>
    </row>
    <row r="1005" spans="2:8" ht="25.5">
      <c r="B1005" s="490" t="s">
        <v>1867</v>
      </c>
      <c r="C1005" s="489" t="s">
        <v>1866</v>
      </c>
      <c r="D1005" s="488">
        <v>4000</v>
      </c>
      <c r="E1005" s="488">
        <v>0</v>
      </c>
      <c r="F1005" s="488">
        <v>0</v>
      </c>
      <c r="G1005" s="488">
        <v>4000</v>
      </c>
      <c r="H1005" s="487"/>
    </row>
    <row r="1006" spans="2:8">
      <c r="B1006" s="490" t="s">
        <v>1865</v>
      </c>
      <c r="C1006" s="489" t="s">
        <v>1863</v>
      </c>
      <c r="D1006" s="488">
        <v>4000</v>
      </c>
      <c r="E1006" s="488">
        <v>0</v>
      </c>
      <c r="F1006" s="488">
        <v>0</v>
      </c>
      <c r="G1006" s="488">
        <v>4000</v>
      </c>
      <c r="H1006" s="487"/>
    </row>
    <row r="1007" spans="2:8">
      <c r="B1007" s="490" t="s">
        <v>1864</v>
      </c>
      <c r="C1007" s="489" t="s">
        <v>1863</v>
      </c>
      <c r="D1007" s="488">
        <v>4000</v>
      </c>
      <c r="E1007" s="488">
        <v>0</v>
      </c>
      <c r="F1007" s="488">
        <v>0</v>
      </c>
      <c r="G1007" s="488">
        <v>4000</v>
      </c>
      <c r="H1007" s="487"/>
    </row>
    <row r="1008" spans="2:8">
      <c r="B1008" s="490" t="s">
        <v>1862</v>
      </c>
      <c r="C1008" s="489" t="s">
        <v>807</v>
      </c>
      <c r="D1008" s="488">
        <v>25000</v>
      </c>
      <c r="E1008" s="488">
        <v>0</v>
      </c>
      <c r="F1008" s="488">
        <v>22377.22</v>
      </c>
      <c r="G1008" s="488">
        <v>2622.78</v>
      </c>
      <c r="H1008" s="487"/>
    </row>
    <row r="1009" spans="2:8">
      <c r="B1009" s="490" t="s">
        <v>1861</v>
      </c>
      <c r="C1009" s="489" t="s">
        <v>804</v>
      </c>
      <c r="D1009" s="488">
        <v>25000</v>
      </c>
      <c r="E1009" s="488">
        <v>0</v>
      </c>
      <c r="F1009" s="488">
        <v>22377.22</v>
      </c>
      <c r="G1009" s="488">
        <v>2622.78</v>
      </c>
      <c r="H1009" s="487"/>
    </row>
    <row r="1010" spans="2:8">
      <c r="B1010" s="490" t="s">
        <v>1860</v>
      </c>
      <c r="C1010" s="489" t="s">
        <v>804</v>
      </c>
      <c r="D1010" s="488">
        <v>25000</v>
      </c>
      <c r="E1010" s="488">
        <v>0</v>
      </c>
      <c r="F1010" s="488">
        <v>22377.22</v>
      </c>
      <c r="G1010" s="488">
        <v>2622.78</v>
      </c>
      <c r="H1010" s="487"/>
    </row>
    <row r="1011" spans="2:8">
      <c r="B1011" s="490" t="s">
        <v>1859</v>
      </c>
      <c r="C1011" s="489" t="s">
        <v>802</v>
      </c>
      <c r="D1011" s="488"/>
      <c r="E1011" s="488">
        <v>0</v>
      </c>
      <c r="F1011" s="488">
        <v>1399.82</v>
      </c>
      <c r="G1011" s="488"/>
      <c r="H1011" s="487"/>
    </row>
    <row r="1012" spans="2:8">
      <c r="B1012" s="490" t="s">
        <v>1858</v>
      </c>
      <c r="C1012" s="489" t="s">
        <v>800</v>
      </c>
      <c r="D1012" s="488"/>
      <c r="E1012" s="488">
        <v>0</v>
      </c>
      <c r="F1012" s="488">
        <v>8373.0400000000009</v>
      </c>
      <c r="G1012" s="488"/>
      <c r="H1012" s="487"/>
    </row>
    <row r="1013" spans="2:8">
      <c r="B1013" s="490" t="s">
        <v>1857</v>
      </c>
      <c r="C1013" s="489" t="s">
        <v>1783</v>
      </c>
      <c r="D1013" s="488"/>
      <c r="E1013" s="488">
        <v>0</v>
      </c>
      <c r="F1013" s="488">
        <v>12604.36</v>
      </c>
      <c r="G1013" s="488"/>
      <c r="H1013" s="487"/>
    </row>
    <row r="1014" spans="2:8" ht="25.5">
      <c r="B1014" s="490" t="s">
        <v>1856</v>
      </c>
      <c r="C1014" s="489" t="s">
        <v>798</v>
      </c>
      <c r="D1014" s="488">
        <v>200000</v>
      </c>
      <c r="E1014" s="488">
        <v>0</v>
      </c>
      <c r="F1014" s="488">
        <v>111613.73</v>
      </c>
      <c r="G1014" s="488">
        <v>88386.27</v>
      </c>
      <c r="H1014" s="487"/>
    </row>
    <row r="1015" spans="2:8">
      <c r="B1015" s="490" t="s">
        <v>1855</v>
      </c>
      <c r="C1015" s="489" t="s">
        <v>795</v>
      </c>
      <c r="D1015" s="488">
        <v>200000</v>
      </c>
      <c r="E1015" s="488">
        <v>0</v>
      </c>
      <c r="F1015" s="488">
        <v>111613.73</v>
      </c>
      <c r="G1015" s="488">
        <v>88386.27</v>
      </c>
      <c r="H1015" s="487"/>
    </row>
    <row r="1016" spans="2:8">
      <c r="B1016" s="490" t="s">
        <v>1854</v>
      </c>
      <c r="C1016" s="489" t="s">
        <v>795</v>
      </c>
      <c r="D1016" s="488">
        <v>200000</v>
      </c>
      <c r="E1016" s="488">
        <v>0</v>
      </c>
      <c r="F1016" s="488">
        <v>111613.73</v>
      </c>
      <c r="G1016" s="488">
        <v>88386.27</v>
      </c>
      <c r="H1016" s="487"/>
    </row>
    <row r="1017" spans="2:8" ht="25.5">
      <c r="B1017" s="490" t="s">
        <v>1853</v>
      </c>
      <c r="C1017" s="489" t="s">
        <v>776</v>
      </c>
      <c r="D1017" s="488"/>
      <c r="E1017" s="488">
        <v>0</v>
      </c>
      <c r="F1017" s="488">
        <v>1516.12</v>
      </c>
      <c r="G1017" s="488"/>
      <c r="H1017" s="487"/>
    </row>
    <row r="1018" spans="2:8">
      <c r="B1018" s="490" t="s">
        <v>1852</v>
      </c>
      <c r="C1018" s="489" t="s">
        <v>788</v>
      </c>
      <c r="D1018" s="488"/>
      <c r="E1018" s="488">
        <v>0</v>
      </c>
      <c r="F1018" s="488">
        <v>8311.3799999999992</v>
      </c>
      <c r="G1018" s="488"/>
      <c r="H1018" s="487"/>
    </row>
    <row r="1019" spans="2:8">
      <c r="B1019" s="490" t="s">
        <v>1851</v>
      </c>
      <c r="C1019" s="489" t="s">
        <v>788</v>
      </c>
      <c r="D1019" s="488"/>
      <c r="E1019" s="488">
        <v>0</v>
      </c>
      <c r="F1019" s="488">
        <v>77708.399999999994</v>
      </c>
      <c r="G1019" s="488"/>
      <c r="H1019" s="487"/>
    </row>
    <row r="1020" spans="2:8" ht="25.5">
      <c r="B1020" s="490" t="s">
        <v>1850</v>
      </c>
      <c r="C1020" s="489" t="s">
        <v>771</v>
      </c>
      <c r="D1020" s="488"/>
      <c r="E1020" s="488">
        <v>0</v>
      </c>
      <c r="F1020" s="488">
        <v>959.03</v>
      </c>
      <c r="G1020" s="488"/>
      <c r="H1020" s="487"/>
    </row>
    <row r="1021" spans="2:8">
      <c r="B1021" s="490" t="s">
        <v>1849</v>
      </c>
      <c r="C1021" s="489" t="s">
        <v>788</v>
      </c>
      <c r="D1021" s="488"/>
      <c r="E1021" s="488">
        <v>0</v>
      </c>
      <c r="F1021" s="488">
        <v>7354.4</v>
      </c>
      <c r="G1021" s="488"/>
      <c r="H1021" s="487"/>
    </row>
    <row r="1022" spans="2:8">
      <c r="B1022" s="490" t="s">
        <v>1848</v>
      </c>
      <c r="C1022" s="489" t="s">
        <v>788</v>
      </c>
      <c r="D1022" s="488"/>
      <c r="E1022" s="488">
        <v>0</v>
      </c>
      <c r="F1022" s="488">
        <v>15764.4</v>
      </c>
      <c r="G1022" s="488"/>
      <c r="H1022" s="487"/>
    </row>
    <row r="1023" spans="2:8" ht="25.5">
      <c r="B1023" s="490" t="s">
        <v>1847</v>
      </c>
      <c r="C1023" s="489" t="s">
        <v>786</v>
      </c>
      <c r="D1023" s="488">
        <v>5000</v>
      </c>
      <c r="E1023" s="488">
        <v>3302.15</v>
      </c>
      <c r="F1023" s="488">
        <v>8302.15</v>
      </c>
      <c r="G1023" s="488">
        <v>0</v>
      </c>
      <c r="H1023" s="487"/>
    </row>
    <row r="1024" spans="2:8">
      <c r="B1024" s="490" t="s">
        <v>1846</v>
      </c>
      <c r="C1024" s="489" t="s">
        <v>783</v>
      </c>
      <c r="D1024" s="488">
        <v>0</v>
      </c>
      <c r="E1024" s="488">
        <v>1102</v>
      </c>
      <c r="F1024" s="488">
        <v>1102</v>
      </c>
      <c r="G1024" s="488">
        <v>0</v>
      </c>
      <c r="H1024" s="487"/>
    </row>
    <row r="1025" spans="2:8">
      <c r="B1025" s="490" t="s">
        <v>1845</v>
      </c>
      <c r="C1025" s="489" t="s">
        <v>783</v>
      </c>
      <c r="D1025" s="488">
        <v>0</v>
      </c>
      <c r="E1025" s="488">
        <v>1102</v>
      </c>
      <c r="F1025" s="488">
        <v>1102</v>
      </c>
      <c r="G1025" s="488">
        <v>0</v>
      </c>
      <c r="H1025" s="487"/>
    </row>
    <row r="1026" spans="2:8" ht="25.5">
      <c r="B1026" s="490" t="s">
        <v>1844</v>
      </c>
      <c r="C1026" s="489" t="s">
        <v>773</v>
      </c>
      <c r="D1026" s="488"/>
      <c r="E1026" s="488">
        <v>0</v>
      </c>
      <c r="F1026" s="488">
        <v>1102</v>
      </c>
      <c r="G1026" s="488"/>
      <c r="H1026" s="487"/>
    </row>
    <row r="1027" spans="2:8">
      <c r="B1027" s="490" t="s">
        <v>1843</v>
      </c>
      <c r="C1027" s="489" t="s">
        <v>1783</v>
      </c>
      <c r="D1027" s="488"/>
      <c r="E1027" s="488">
        <v>1102</v>
      </c>
      <c r="F1027" s="488">
        <v>0</v>
      </c>
      <c r="G1027" s="488"/>
      <c r="H1027" s="487"/>
    </row>
    <row r="1028" spans="2:8">
      <c r="B1028" s="490" t="s">
        <v>1842</v>
      </c>
      <c r="C1028" s="489" t="s">
        <v>780</v>
      </c>
      <c r="D1028" s="488">
        <v>5000</v>
      </c>
      <c r="E1028" s="488">
        <v>2200.15</v>
      </c>
      <c r="F1028" s="488">
        <v>7200.15</v>
      </c>
      <c r="G1028" s="488">
        <v>0</v>
      </c>
      <c r="H1028" s="487"/>
    </row>
    <row r="1029" spans="2:8">
      <c r="B1029" s="490" t="s">
        <v>1841</v>
      </c>
      <c r="C1029" s="489" t="s">
        <v>778</v>
      </c>
      <c r="D1029" s="488">
        <v>5000</v>
      </c>
      <c r="E1029" s="488">
        <v>2200.15</v>
      </c>
      <c r="F1029" s="488">
        <v>7200.15</v>
      </c>
      <c r="G1029" s="488">
        <v>0</v>
      </c>
      <c r="H1029" s="487"/>
    </row>
    <row r="1030" spans="2:8" ht="25.5">
      <c r="B1030" s="490" t="s">
        <v>1840</v>
      </c>
      <c r="C1030" s="489" t="s">
        <v>776</v>
      </c>
      <c r="D1030" s="488"/>
      <c r="E1030" s="488">
        <v>0</v>
      </c>
      <c r="F1030" s="488">
        <v>1147.8800000000001</v>
      </c>
      <c r="G1030" s="488"/>
      <c r="H1030" s="487"/>
    </row>
    <row r="1031" spans="2:8" ht="25.5">
      <c r="B1031" s="490" t="s">
        <v>1839</v>
      </c>
      <c r="C1031" s="489" t="s">
        <v>773</v>
      </c>
      <c r="D1031" s="488"/>
      <c r="E1031" s="488">
        <v>0</v>
      </c>
      <c r="F1031" s="488">
        <v>458</v>
      </c>
      <c r="G1031" s="488"/>
      <c r="H1031" s="487"/>
    </row>
    <row r="1032" spans="2:8" ht="25.5">
      <c r="B1032" s="490" t="s">
        <v>1838</v>
      </c>
      <c r="C1032" s="489" t="s">
        <v>773</v>
      </c>
      <c r="D1032" s="488"/>
      <c r="E1032" s="488">
        <v>0</v>
      </c>
      <c r="F1032" s="488">
        <v>782.3</v>
      </c>
      <c r="G1032" s="488"/>
      <c r="H1032" s="487"/>
    </row>
    <row r="1033" spans="2:8" ht="25.5">
      <c r="B1033" s="490" t="s">
        <v>1837</v>
      </c>
      <c r="C1033" s="489" t="s">
        <v>771</v>
      </c>
      <c r="D1033" s="488"/>
      <c r="E1033" s="488">
        <v>0</v>
      </c>
      <c r="F1033" s="488">
        <v>1190.97</v>
      </c>
      <c r="G1033" s="488"/>
      <c r="H1033" s="487"/>
    </row>
    <row r="1034" spans="2:8" ht="25.5">
      <c r="B1034" s="490" t="s">
        <v>1836</v>
      </c>
      <c r="C1034" s="489" t="s">
        <v>769</v>
      </c>
      <c r="D1034" s="488"/>
      <c r="E1034" s="488">
        <v>0</v>
      </c>
      <c r="F1034" s="488">
        <v>1500</v>
      </c>
      <c r="G1034" s="488"/>
      <c r="H1034" s="487"/>
    </row>
    <row r="1035" spans="2:8">
      <c r="B1035" s="490" t="s">
        <v>1835</v>
      </c>
      <c r="C1035" s="489" t="s">
        <v>767</v>
      </c>
      <c r="D1035" s="488"/>
      <c r="E1035" s="488">
        <v>0</v>
      </c>
      <c r="F1035" s="488">
        <v>2121</v>
      </c>
      <c r="G1035" s="488"/>
      <c r="H1035" s="487"/>
    </row>
    <row r="1036" spans="2:8">
      <c r="B1036" s="490" t="s">
        <v>1834</v>
      </c>
      <c r="C1036" s="489" t="s">
        <v>1783</v>
      </c>
      <c r="D1036" s="488"/>
      <c r="E1036" s="488">
        <v>2200.15</v>
      </c>
      <c r="F1036" s="488">
        <v>0</v>
      </c>
      <c r="G1036" s="488"/>
      <c r="H1036" s="487"/>
    </row>
    <row r="1037" spans="2:8">
      <c r="B1037" s="490" t="s">
        <v>1833</v>
      </c>
      <c r="C1037" s="489" t="s">
        <v>765</v>
      </c>
      <c r="D1037" s="488">
        <v>362000</v>
      </c>
      <c r="E1037" s="488">
        <v>16558</v>
      </c>
      <c r="F1037" s="488">
        <v>134502.72</v>
      </c>
      <c r="G1037" s="488">
        <v>244055.28</v>
      </c>
      <c r="H1037" s="487"/>
    </row>
    <row r="1038" spans="2:8">
      <c r="B1038" s="490" t="s">
        <v>1832</v>
      </c>
      <c r="C1038" s="489" t="s">
        <v>763</v>
      </c>
      <c r="D1038" s="488">
        <v>16800</v>
      </c>
      <c r="E1038" s="488">
        <v>0</v>
      </c>
      <c r="F1038" s="488">
        <v>13420</v>
      </c>
      <c r="G1038" s="488">
        <v>3380</v>
      </c>
      <c r="H1038" s="487"/>
    </row>
    <row r="1039" spans="2:8">
      <c r="B1039" s="490" t="s">
        <v>1831</v>
      </c>
      <c r="C1039" s="489" t="s">
        <v>761</v>
      </c>
      <c r="D1039" s="488">
        <v>10800</v>
      </c>
      <c r="E1039" s="488">
        <v>0</v>
      </c>
      <c r="F1039" s="488">
        <v>9198</v>
      </c>
      <c r="G1039" s="488">
        <v>1602</v>
      </c>
      <c r="H1039" s="487"/>
    </row>
    <row r="1040" spans="2:8">
      <c r="B1040" s="490" t="s">
        <v>1830</v>
      </c>
      <c r="C1040" s="489" t="s">
        <v>759</v>
      </c>
      <c r="D1040" s="488">
        <v>10800</v>
      </c>
      <c r="E1040" s="488">
        <v>0</v>
      </c>
      <c r="F1040" s="488">
        <v>9198</v>
      </c>
      <c r="G1040" s="488">
        <v>1602</v>
      </c>
      <c r="H1040" s="487"/>
    </row>
    <row r="1041" spans="2:8" ht="25.5">
      <c r="B1041" s="490" t="s">
        <v>1829</v>
      </c>
      <c r="C1041" s="489" t="s">
        <v>752</v>
      </c>
      <c r="D1041" s="488"/>
      <c r="E1041" s="488">
        <v>0</v>
      </c>
      <c r="F1041" s="488">
        <v>1479</v>
      </c>
      <c r="G1041" s="488"/>
      <c r="H1041" s="487"/>
    </row>
    <row r="1042" spans="2:8">
      <c r="B1042" s="490" t="s">
        <v>1828</v>
      </c>
      <c r="C1042" s="489" t="s">
        <v>756</v>
      </c>
      <c r="D1042" s="488"/>
      <c r="E1042" s="488">
        <v>0</v>
      </c>
      <c r="F1042" s="488">
        <v>1000</v>
      </c>
      <c r="G1042" s="488"/>
      <c r="H1042" s="487"/>
    </row>
    <row r="1043" spans="2:8" ht="25.5">
      <c r="B1043" s="490" t="s">
        <v>1827</v>
      </c>
      <c r="C1043" s="489" t="s">
        <v>752</v>
      </c>
      <c r="D1043" s="488"/>
      <c r="E1043" s="488">
        <v>0</v>
      </c>
      <c r="F1043" s="488">
        <v>2186</v>
      </c>
      <c r="G1043" s="488"/>
      <c r="H1043" s="487"/>
    </row>
    <row r="1044" spans="2:8">
      <c r="B1044" s="490" t="s">
        <v>1826</v>
      </c>
      <c r="C1044" s="489" t="s">
        <v>748</v>
      </c>
      <c r="D1044" s="488"/>
      <c r="E1044" s="488">
        <v>0</v>
      </c>
      <c r="F1044" s="488">
        <v>756</v>
      </c>
      <c r="G1044" s="488"/>
      <c r="H1044" s="487"/>
    </row>
    <row r="1045" spans="2:8" ht="25.5">
      <c r="B1045" s="490" t="s">
        <v>1825</v>
      </c>
      <c r="C1045" s="489" t="s">
        <v>752</v>
      </c>
      <c r="D1045" s="488"/>
      <c r="E1045" s="488">
        <v>0</v>
      </c>
      <c r="F1045" s="488">
        <v>1306</v>
      </c>
      <c r="G1045" s="488"/>
      <c r="H1045" s="487"/>
    </row>
    <row r="1046" spans="2:8">
      <c r="B1046" s="490" t="s">
        <v>1824</v>
      </c>
      <c r="C1046" s="489" t="s">
        <v>750</v>
      </c>
      <c r="D1046" s="488"/>
      <c r="E1046" s="488">
        <v>0</v>
      </c>
      <c r="F1046" s="488">
        <v>1037</v>
      </c>
      <c r="G1046" s="488"/>
      <c r="H1046" s="487"/>
    </row>
    <row r="1047" spans="2:8">
      <c r="B1047" s="490" t="s">
        <v>1823</v>
      </c>
      <c r="C1047" s="489" t="s">
        <v>748</v>
      </c>
      <c r="D1047" s="488"/>
      <c r="E1047" s="488">
        <v>0</v>
      </c>
      <c r="F1047" s="488">
        <v>1434</v>
      </c>
      <c r="G1047" s="488"/>
      <c r="H1047" s="487"/>
    </row>
    <row r="1048" spans="2:8">
      <c r="B1048" s="490" t="s">
        <v>1822</v>
      </c>
      <c r="C1048" s="489" t="s">
        <v>746</v>
      </c>
      <c r="D1048" s="488">
        <v>6000</v>
      </c>
      <c r="E1048" s="488">
        <v>0</v>
      </c>
      <c r="F1048" s="488">
        <v>4222</v>
      </c>
      <c r="G1048" s="488">
        <v>1778</v>
      </c>
      <c r="H1048" s="487"/>
    </row>
    <row r="1049" spans="2:8">
      <c r="B1049" s="490" t="s">
        <v>1821</v>
      </c>
      <c r="C1049" s="489" t="s">
        <v>744</v>
      </c>
      <c r="D1049" s="488">
        <v>6000</v>
      </c>
      <c r="E1049" s="488">
        <v>0</v>
      </c>
      <c r="F1049" s="488">
        <v>4222</v>
      </c>
      <c r="G1049" s="488">
        <v>1778</v>
      </c>
      <c r="H1049" s="487"/>
    </row>
    <row r="1050" spans="2:8" ht="25.5">
      <c r="B1050" s="490" t="s">
        <v>1820</v>
      </c>
      <c r="C1050" s="489" t="s">
        <v>742</v>
      </c>
      <c r="D1050" s="488"/>
      <c r="E1050" s="488">
        <v>0</v>
      </c>
      <c r="F1050" s="488">
        <v>798</v>
      </c>
      <c r="G1050" s="488"/>
      <c r="H1050" s="487"/>
    </row>
    <row r="1051" spans="2:8" ht="25.5">
      <c r="B1051" s="490" t="s">
        <v>1819</v>
      </c>
      <c r="C1051" s="489" t="s">
        <v>740</v>
      </c>
      <c r="D1051" s="488"/>
      <c r="E1051" s="488">
        <v>0</v>
      </c>
      <c r="F1051" s="488">
        <v>399</v>
      </c>
      <c r="G1051" s="488"/>
      <c r="H1051" s="487"/>
    </row>
    <row r="1052" spans="2:8" ht="25.5">
      <c r="B1052" s="490" t="s">
        <v>1818</v>
      </c>
      <c r="C1052" s="489" t="s">
        <v>738</v>
      </c>
      <c r="D1052" s="488"/>
      <c r="E1052" s="488">
        <v>0</v>
      </c>
      <c r="F1052" s="488">
        <v>1030</v>
      </c>
      <c r="G1052" s="488"/>
      <c r="H1052" s="487"/>
    </row>
    <row r="1053" spans="2:8">
      <c r="B1053" s="490" t="s">
        <v>1817</v>
      </c>
      <c r="C1053" s="489" t="s">
        <v>736</v>
      </c>
      <c r="D1053" s="488"/>
      <c r="E1053" s="488">
        <v>0</v>
      </c>
      <c r="F1053" s="488">
        <v>1995</v>
      </c>
      <c r="G1053" s="488"/>
      <c r="H1053" s="487"/>
    </row>
    <row r="1054" spans="2:8" ht="25.5">
      <c r="B1054" s="490" t="s">
        <v>1816</v>
      </c>
      <c r="C1054" s="489" t="s">
        <v>734</v>
      </c>
      <c r="D1054" s="488">
        <v>27000</v>
      </c>
      <c r="E1054" s="488">
        <v>16558</v>
      </c>
      <c r="F1054" s="488">
        <v>43558</v>
      </c>
      <c r="G1054" s="488">
        <v>0</v>
      </c>
      <c r="H1054" s="487"/>
    </row>
    <row r="1055" spans="2:8" ht="25.5">
      <c r="B1055" s="490" t="s">
        <v>1815</v>
      </c>
      <c r="C1055" s="489" t="s">
        <v>732</v>
      </c>
      <c r="D1055" s="488">
        <v>27000</v>
      </c>
      <c r="E1055" s="488">
        <v>16558</v>
      </c>
      <c r="F1055" s="488">
        <v>43558</v>
      </c>
      <c r="G1055" s="488">
        <v>0</v>
      </c>
      <c r="H1055" s="487"/>
    </row>
    <row r="1056" spans="2:8">
      <c r="B1056" s="490" t="s">
        <v>1814</v>
      </c>
      <c r="C1056" s="489" t="s">
        <v>730</v>
      </c>
      <c r="D1056" s="488">
        <v>27000</v>
      </c>
      <c r="E1056" s="488">
        <v>16558</v>
      </c>
      <c r="F1056" s="488">
        <v>43558</v>
      </c>
      <c r="G1056" s="488">
        <v>0</v>
      </c>
      <c r="H1056" s="487"/>
    </row>
    <row r="1057" spans="2:8">
      <c r="B1057" s="490" t="s">
        <v>1813</v>
      </c>
      <c r="C1057" s="489" t="s">
        <v>728</v>
      </c>
      <c r="D1057" s="488"/>
      <c r="E1057" s="488">
        <v>0</v>
      </c>
      <c r="F1057" s="488">
        <v>8758</v>
      </c>
      <c r="G1057" s="488"/>
      <c r="H1057" s="487"/>
    </row>
    <row r="1058" spans="2:8" ht="25.5">
      <c r="B1058" s="490" t="s">
        <v>1812</v>
      </c>
      <c r="C1058" s="489" t="s">
        <v>726</v>
      </c>
      <c r="D1058" s="488"/>
      <c r="E1058" s="488">
        <v>0</v>
      </c>
      <c r="F1058" s="488">
        <v>34800</v>
      </c>
      <c r="G1058" s="488"/>
      <c r="H1058" s="487"/>
    </row>
    <row r="1059" spans="2:8">
      <c r="B1059" s="490" t="s">
        <v>1811</v>
      </c>
      <c r="C1059" s="489" t="s">
        <v>1783</v>
      </c>
      <c r="D1059" s="488"/>
      <c r="E1059" s="488">
        <v>16558</v>
      </c>
      <c r="F1059" s="488">
        <v>0</v>
      </c>
      <c r="G1059" s="488"/>
      <c r="H1059" s="487"/>
    </row>
    <row r="1060" spans="2:8" ht="25.5">
      <c r="B1060" s="490" t="s">
        <v>1810</v>
      </c>
      <c r="C1060" s="489" t="s">
        <v>724</v>
      </c>
      <c r="D1060" s="488">
        <v>4200</v>
      </c>
      <c r="E1060" s="488">
        <v>0</v>
      </c>
      <c r="F1060" s="488">
        <v>3729.72</v>
      </c>
      <c r="G1060" s="488">
        <v>470.28</v>
      </c>
      <c r="H1060" s="487"/>
    </row>
    <row r="1061" spans="2:8">
      <c r="B1061" s="490" t="s">
        <v>1809</v>
      </c>
      <c r="C1061" s="489" t="s">
        <v>1808</v>
      </c>
      <c r="D1061" s="488">
        <v>200</v>
      </c>
      <c r="E1061" s="488">
        <v>0</v>
      </c>
      <c r="F1061" s="488">
        <v>0</v>
      </c>
      <c r="G1061" s="488">
        <v>200</v>
      </c>
      <c r="H1061" s="487"/>
    </row>
    <row r="1062" spans="2:8">
      <c r="B1062" s="490" t="s">
        <v>1807</v>
      </c>
      <c r="C1062" s="489" t="s">
        <v>1806</v>
      </c>
      <c r="D1062" s="488">
        <v>200</v>
      </c>
      <c r="E1062" s="488">
        <v>0</v>
      </c>
      <c r="F1062" s="488">
        <v>0</v>
      </c>
      <c r="G1062" s="488">
        <v>200</v>
      </c>
      <c r="H1062" s="487"/>
    </row>
    <row r="1063" spans="2:8">
      <c r="B1063" s="490" t="s">
        <v>1805</v>
      </c>
      <c r="C1063" s="489" t="s">
        <v>722</v>
      </c>
      <c r="D1063" s="488">
        <v>4000</v>
      </c>
      <c r="E1063" s="488">
        <v>0</v>
      </c>
      <c r="F1063" s="488">
        <v>3729.72</v>
      </c>
      <c r="G1063" s="488">
        <v>270.27999999999997</v>
      </c>
      <c r="H1063" s="487"/>
    </row>
    <row r="1064" spans="2:8">
      <c r="B1064" s="490" t="s">
        <v>1804</v>
      </c>
      <c r="C1064" s="489" t="s">
        <v>720</v>
      </c>
      <c r="D1064" s="488">
        <v>4000</v>
      </c>
      <c r="E1064" s="488">
        <v>0</v>
      </c>
      <c r="F1064" s="488">
        <v>3729.72</v>
      </c>
      <c r="G1064" s="488">
        <v>270.27999999999997</v>
      </c>
      <c r="H1064" s="487"/>
    </row>
    <row r="1065" spans="2:8">
      <c r="B1065" s="490" t="s">
        <v>1803</v>
      </c>
      <c r="C1065" s="489" t="s">
        <v>718</v>
      </c>
      <c r="D1065" s="488"/>
      <c r="E1065" s="488">
        <v>0</v>
      </c>
      <c r="F1065" s="488">
        <v>3729.72</v>
      </c>
      <c r="G1065" s="488"/>
      <c r="H1065" s="487"/>
    </row>
    <row r="1066" spans="2:8" ht="25.5">
      <c r="B1066" s="490" t="s">
        <v>1802</v>
      </c>
      <c r="C1066" s="489" t="s">
        <v>1801</v>
      </c>
      <c r="D1066" s="488">
        <v>4000</v>
      </c>
      <c r="E1066" s="488">
        <v>0</v>
      </c>
      <c r="F1066" s="488">
        <v>0</v>
      </c>
      <c r="G1066" s="488">
        <v>4000</v>
      </c>
      <c r="H1066" s="487"/>
    </row>
    <row r="1067" spans="2:8">
      <c r="B1067" s="490" t="s">
        <v>1800</v>
      </c>
      <c r="C1067" s="489" t="s">
        <v>1799</v>
      </c>
      <c r="D1067" s="488">
        <v>4000</v>
      </c>
      <c r="E1067" s="488">
        <v>0</v>
      </c>
      <c r="F1067" s="488">
        <v>0</v>
      </c>
      <c r="G1067" s="488">
        <v>4000</v>
      </c>
      <c r="H1067" s="487"/>
    </row>
    <row r="1068" spans="2:8" ht="25.5">
      <c r="B1068" s="490" t="s">
        <v>1798</v>
      </c>
      <c r="C1068" s="489" t="s">
        <v>1797</v>
      </c>
      <c r="D1068" s="488">
        <v>4000</v>
      </c>
      <c r="E1068" s="488">
        <v>0</v>
      </c>
      <c r="F1068" s="488">
        <v>0</v>
      </c>
      <c r="G1068" s="488">
        <v>4000</v>
      </c>
      <c r="H1068" s="487"/>
    </row>
    <row r="1069" spans="2:8">
      <c r="B1069" s="490" t="s">
        <v>1796</v>
      </c>
      <c r="C1069" s="489" t="s">
        <v>1795</v>
      </c>
      <c r="D1069" s="488">
        <v>2000</v>
      </c>
      <c r="E1069" s="488">
        <v>0</v>
      </c>
      <c r="F1069" s="488">
        <v>0</v>
      </c>
      <c r="G1069" s="488">
        <v>2000</v>
      </c>
      <c r="H1069" s="487"/>
    </row>
    <row r="1070" spans="2:8">
      <c r="B1070" s="490" t="s">
        <v>1794</v>
      </c>
      <c r="C1070" s="489" t="s">
        <v>1793</v>
      </c>
      <c r="D1070" s="488">
        <v>2000</v>
      </c>
      <c r="E1070" s="488">
        <v>0</v>
      </c>
      <c r="F1070" s="488">
        <v>0</v>
      </c>
      <c r="G1070" s="488">
        <v>2000</v>
      </c>
      <c r="H1070" s="487"/>
    </row>
    <row r="1071" spans="2:8">
      <c r="B1071" s="490" t="s">
        <v>1792</v>
      </c>
      <c r="C1071" s="489" t="s">
        <v>1791</v>
      </c>
      <c r="D1071" s="488">
        <v>2000</v>
      </c>
      <c r="E1071" s="488">
        <v>0</v>
      </c>
      <c r="F1071" s="488">
        <v>0</v>
      </c>
      <c r="G1071" s="488">
        <v>2000</v>
      </c>
      <c r="H1071" s="487"/>
    </row>
    <row r="1072" spans="2:8">
      <c r="B1072" s="490" t="s">
        <v>1790</v>
      </c>
      <c r="C1072" s="489" t="s">
        <v>1789</v>
      </c>
      <c r="D1072" s="488">
        <v>232000</v>
      </c>
      <c r="E1072" s="488">
        <v>0</v>
      </c>
      <c r="F1072" s="488">
        <v>16558</v>
      </c>
      <c r="G1072" s="488">
        <v>215442</v>
      </c>
      <c r="H1072" s="487"/>
    </row>
    <row r="1073" spans="2:8">
      <c r="B1073" s="490" t="s">
        <v>1788</v>
      </c>
      <c r="C1073" s="489" t="s">
        <v>1787</v>
      </c>
      <c r="D1073" s="488">
        <v>232000</v>
      </c>
      <c r="E1073" s="488">
        <v>0</v>
      </c>
      <c r="F1073" s="488">
        <v>16558</v>
      </c>
      <c r="G1073" s="488">
        <v>215442</v>
      </c>
      <c r="H1073" s="487"/>
    </row>
    <row r="1074" spans="2:8">
      <c r="B1074" s="490" t="s">
        <v>1786</v>
      </c>
      <c r="C1074" s="489" t="s">
        <v>1785</v>
      </c>
      <c r="D1074" s="488">
        <v>32000</v>
      </c>
      <c r="E1074" s="488">
        <v>0</v>
      </c>
      <c r="F1074" s="488">
        <v>16558</v>
      </c>
      <c r="G1074" s="488">
        <v>15442</v>
      </c>
      <c r="H1074" s="487"/>
    </row>
    <row r="1075" spans="2:8">
      <c r="B1075" s="490" t="s">
        <v>1784</v>
      </c>
      <c r="C1075" s="489" t="s">
        <v>1783</v>
      </c>
      <c r="D1075" s="488"/>
      <c r="E1075" s="488">
        <v>0</v>
      </c>
      <c r="F1075" s="488">
        <v>16558</v>
      </c>
      <c r="G1075" s="488"/>
      <c r="H1075" s="487"/>
    </row>
    <row r="1076" spans="2:8">
      <c r="B1076" s="490" t="s">
        <v>1782</v>
      </c>
      <c r="C1076" s="489" t="s">
        <v>1781</v>
      </c>
      <c r="D1076" s="488">
        <v>200000</v>
      </c>
      <c r="E1076" s="488">
        <v>0</v>
      </c>
      <c r="F1076" s="488">
        <v>0</v>
      </c>
      <c r="G1076" s="488">
        <v>200000</v>
      </c>
      <c r="H1076" s="487"/>
    </row>
    <row r="1077" spans="2:8">
      <c r="B1077" s="490" t="s">
        <v>1780</v>
      </c>
      <c r="C1077" s="489" t="s">
        <v>716</v>
      </c>
      <c r="D1077" s="488">
        <v>76000</v>
      </c>
      <c r="E1077" s="488">
        <v>0</v>
      </c>
      <c r="F1077" s="488">
        <v>57237</v>
      </c>
      <c r="G1077" s="488">
        <v>18763</v>
      </c>
      <c r="H1077" s="487"/>
    </row>
    <row r="1078" spans="2:8" ht="25.5">
      <c r="B1078" s="490" t="s">
        <v>1779</v>
      </c>
      <c r="C1078" s="489" t="s">
        <v>714</v>
      </c>
      <c r="D1078" s="488">
        <v>61000</v>
      </c>
      <c r="E1078" s="488">
        <v>0</v>
      </c>
      <c r="F1078" s="488">
        <v>57237</v>
      </c>
      <c r="G1078" s="488">
        <v>3763</v>
      </c>
      <c r="H1078" s="487"/>
    </row>
    <row r="1079" spans="2:8" ht="25.5">
      <c r="B1079" s="490" t="s">
        <v>1778</v>
      </c>
      <c r="C1079" s="489" t="s">
        <v>712</v>
      </c>
      <c r="D1079" s="488">
        <v>61000</v>
      </c>
      <c r="E1079" s="488">
        <v>0</v>
      </c>
      <c r="F1079" s="488">
        <v>57237</v>
      </c>
      <c r="G1079" s="488">
        <v>3763</v>
      </c>
      <c r="H1079" s="487"/>
    </row>
    <row r="1080" spans="2:8" ht="25.5">
      <c r="B1080" s="490" t="s">
        <v>1777</v>
      </c>
      <c r="C1080" s="489" t="s">
        <v>710</v>
      </c>
      <c r="D1080" s="488"/>
      <c r="E1080" s="488">
        <v>0</v>
      </c>
      <c r="F1080" s="488">
        <v>4153</v>
      </c>
      <c r="G1080" s="488"/>
      <c r="H1080" s="487"/>
    </row>
    <row r="1081" spans="2:8">
      <c r="B1081" s="490" t="s">
        <v>1776</v>
      </c>
      <c r="C1081" s="489" t="s">
        <v>708</v>
      </c>
      <c r="D1081" s="488"/>
      <c r="E1081" s="488">
        <v>0</v>
      </c>
      <c r="F1081" s="488">
        <v>4524</v>
      </c>
      <c r="G1081" s="488"/>
      <c r="H1081" s="487"/>
    </row>
    <row r="1082" spans="2:8">
      <c r="B1082" s="490" t="s">
        <v>1775</v>
      </c>
      <c r="C1082" s="489" t="s">
        <v>699</v>
      </c>
      <c r="D1082" s="488"/>
      <c r="E1082" s="488">
        <v>0</v>
      </c>
      <c r="F1082" s="488">
        <v>4153</v>
      </c>
      <c r="G1082" s="488"/>
      <c r="H1082" s="487"/>
    </row>
    <row r="1083" spans="2:8">
      <c r="B1083" s="490" t="s">
        <v>1774</v>
      </c>
      <c r="C1083" s="489" t="s">
        <v>699</v>
      </c>
      <c r="D1083" s="488"/>
      <c r="E1083" s="488">
        <v>0</v>
      </c>
      <c r="F1083" s="488">
        <v>4153</v>
      </c>
      <c r="G1083" s="488"/>
      <c r="H1083" s="487"/>
    </row>
    <row r="1084" spans="2:8">
      <c r="B1084" s="490" t="s">
        <v>1773</v>
      </c>
      <c r="C1084" s="489" t="s">
        <v>699</v>
      </c>
      <c r="D1084" s="488"/>
      <c r="E1084" s="488">
        <v>0</v>
      </c>
      <c r="F1084" s="488">
        <v>4153</v>
      </c>
      <c r="G1084" s="488"/>
      <c r="H1084" s="487"/>
    </row>
    <row r="1085" spans="2:8">
      <c r="B1085" s="490" t="s">
        <v>1772</v>
      </c>
      <c r="C1085" s="489" t="s">
        <v>697</v>
      </c>
      <c r="D1085" s="488"/>
      <c r="E1085" s="488">
        <v>0</v>
      </c>
      <c r="F1085" s="488">
        <v>4153</v>
      </c>
      <c r="G1085" s="488"/>
      <c r="H1085" s="487"/>
    </row>
    <row r="1086" spans="2:8">
      <c r="B1086" s="490" t="s">
        <v>1771</v>
      </c>
      <c r="C1086" s="489" t="s">
        <v>702</v>
      </c>
      <c r="D1086" s="488"/>
      <c r="E1086" s="488">
        <v>0</v>
      </c>
      <c r="F1086" s="488">
        <v>4153</v>
      </c>
      <c r="G1086" s="488"/>
      <c r="H1086" s="487"/>
    </row>
    <row r="1087" spans="2:8">
      <c r="B1087" s="490" t="s">
        <v>1770</v>
      </c>
      <c r="C1087" s="489" t="s">
        <v>699</v>
      </c>
      <c r="D1087" s="488"/>
      <c r="E1087" s="488">
        <v>0</v>
      </c>
      <c r="F1087" s="488">
        <v>4248</v>
      </c>
      <c r="G1087" s="488"/>
      <c r="H1087" s="487"/>
    </row>
    <row r="1088" spans="2:8">
      <c r="B1088" s="490" t="s">
        <v>1769</v>
      </c>
      <c r="C1088" s="489" t="s">
        <v>699</v>
      </c>
      <c r="D1088" s="488"/>
      <c r="E1088" s="488">
        <v>0</v>
      </c>
      <c r="F1088" s="488">
        <v>4248</v>
      </c>
      <c r="G1088" s="488"/>
      <c r="H1088" s="487"/>
    </row>
    <row r="1089" spans="2:8">
      <c r="B1089" s="490" t="s">
        <v>1768</v>
      </c>
      <c r="C1089" s="489" t="s">
        <v>697</v>
      </c>
      <c r="D1089" s="488"/>
      <c r="E1089" s="488">
        <v>0</v>
      </c>
      <c r="F1089" s="488">
        <v>11620</v>
      </c>
      <c r="G1089" s="488"/>
      <c r="H1089" s="487"/>
    </row>
    <row r="1090" spans="2:8">
      <c r="B1090" s="490" t="s">
        <v>1767</v>
      </c>
      <c r="C1090" s="489" t="s">
        <v>694</v>
      </c>
      <c r="D1090" s="488"/>
      <c r="E1090" s="488">
        <v>0</v>
      </c>
      <c r="F1090" s="488">
        <v>4058</v>
      </c>
      <c r="G1090" s="488"/>
      <c r="H1090" s="487"/>
    </row>
    <row r="1091" spans="2:8">
      <c r="B1091" s="490" t="s">
        <v>1766</v>
      </c>
      <c r="C1091" s="489" t="s">
        <v>694</v>
      </c>
      <c r="D1091" s="488"/>
      <c r="E1091" s="488">
        <v>0</v>
      </c>
      <c r="F1091" s="488">
        <v>3621</v>
      </c>
      <c r="G1091" s="488"/>
      <c r="H1091" s="487"/>
    </row>
    <row r="1092" spans="2:8">
      <c r="B1092" s="490" t="s">
        <v>1765</v>
      </c>
      <c r="C1092" s="489" t="s">
        <v>1764</v>
      </c>
      <c r="D1092" s="488">
        <v>15000</v>
      </c>
      <c r="E1092" s="488">
        <v>0</v>
      </c>
      <c r="F1092" s="488">
        <v>0</v>
      </c>
      <c r="G1092" s="488">
        <v>15000</v>
      </c>
      <c r="H1092" s="487"/>
    </row>
    <row r="1093" spans="2:8">
      <c r="B1093" s="490" t="s">
        <v>1763</v>
      </c>
      <c r="C1093" s="489" t="s">
        <v>1762</v>
      </c>
      <c r="D1093" s="488">
        <v>15000</v>
      </c>
      <c r="E1093" s="488">
        <v>0</v>
      </c>
      <c r="F1093" s="488">
        <v>0</v>
      </c>
      <c r="G1093" s="488">
        <v>15000</v>
      </c>
      <c r="H1093" s="487"/>
    </row>
    <row r="1094" spans="2:8" ht="25.5">
      <c r="B1094" s="490">
        <v>8226</v>
      </c>
      <c r="C1094" s="489" t="s">
        <v>1761</v>
      </c>
      <c r="D1094" s="488">
        <v>5000</v>
      </c>
      <c r="E1094" s="488">
        <v>0</v>
      </c>
      <c r="F1094" s="488">
        <v>89.88</v>
      </c>
      <c r="G1094" s="488">
        <v>4910.12</v>
      </c>
      <c r="H1094" s="487"/>
    </row>
    <row r="1095" spans="2:8">
      <c r="B1095" s="490" t="s">
        <v>1760</v>
      </c>
      <c r="C1095" s="489" t="s">
        <v>691</v>
      </c>
      <c r="D1095" s="488">
        <v>5000</v>
      </c>
      <c r="E1095" s="488">
        <v>0</v>
      </c>
      <c r="F1095" s="488">
        <v>89.88</v>
      </c>
      <c r="G1095" s="488">
        <v>4910.12</v>
      </c>
      <c r="H1095" s="487"/>
    </row>
    <row r="1096" spans="2:8">
      <c r="B1096" s="490" t="s">
        <v>1759</v>
      </c>
      <c r="C1096" s="489" t="s">
        <v>689</v>
      </c>
      <c r="D1096" s="488">
        <v>5000</v>
      </c>
      <c r="E1096" s="488">
        <v>0</v>
      </c>
      <c r="F1096" s="488">
        <v>89.88</v>
      </c>
      <c r="G1096" s="488">
        <v>4910.12</v>
      </c>
      <c r="H1096" s="487"/>
    </row>
    <row r="1097" spans="2:8">
      <c r="B1097" s="490" t="s">
        <v>1758</v>
      </c>
      <c r="C1097" s="489" t="s">
        <v>687</v>
      </c>
      <c r="D1097" s="488">
        <v>5000</v>
      </c>
      <c r="E1097" s="488">
        <v>0</v>
      </c>
      <c r="F1097" s="488">
        <v>89.88</v>
      </c>
      <c r="G1097" s="488">
        <v>4910.12</v>
      </c>
      <c r="H1097" s="487"/>
    </row>
    <row r="1098" spans="2:8">
      <c r="B1098" s="490" t="s">
        <v>1757</v>
      </c>
      <c r="C1098" s="489" t="s">
        <v>685</v>
      </c>
      <c r="D1098" s="488">
        <v>5000</v>
      </c>
      <c r="E1098" s="488">
        <v>0</v>
      </c>
      <c r="F1098" s="488">
        <v>89.88</v>
      </c>
      <c r="G1098" s="488">
        <v>4910.12</v>
      </c>
      <c r="H1098" s="487"/>
    </row>
    <row r="1099" spans="2:8">
      <c r="B1099" s="490" t="s">
        <v>1756</v>
      </c>
      <c r="C1099" s="489" t="s">
        <v>673</v>
      </c>
      <c r="D1099" s="488"/>
      <c r="E1099" s="488">
        <v>0</v>
      </c>
      <c r="F1099" s="488">
        <v>7.49</v>
      </c>
      <c r="G1099" s="488"/>
      <c r="H1099" s="487"/>
    </row>
    <row r="1100" spans="2:8">
      <c r="B1100" s="490" t="s">
        <v>1755</v>
      </c>
      <c r="C1100" s="489" t="s">
        <v>675</v>
      </c>
      <c r="D1100" s="488"/>
      <c r="E1100" s="488">
        <v>0</v>
      </c>
      <c r="F1100" s="488">
        <v>7.49</v>
      </c>
      <c r="G1100" s="488"/>
      <c r="H1100" s="487"/>
    </row>
    <row r="1101" spans="2:8">
      <c r="B1101" s="490" t="s">
        <v>1754</v>
      </c>
      <c r="C1101" s="489" t="s">
        <v>675</v>
      </c>
      <c r="D1101" s="488"/>
      <c r="E1101" s="488">
        <v>0</v>
      </c>
      <c r="F1101" s="488">
        <v>7.49</v>
      </c>
      <c r="G1101" s="488"/>
      <c r="H1101" s="487"/>
    </row>
    <row r="1102" spans="2:8">
      <c r="B1102" s="490" t="s">
        <v>1753</v>
      </c>
      <c r="C1102" s="489" t="s">
        <v>670</v>
      </c>
      <c r="D1102" s="488"/>
      <c r="E1102" s="488">
        <v>0</v>
      </c>
      <c r="F1102" s="488">
        <v>7.49</v>
      </c>
      <c r="G1102" s="488"/>
      <c r="H1102" s="487"/>
    </row>
    <row r="1103" spans="2:8">
      <c r="B1103" s="490" t="s">
        <v>1752</v>
      </c>
      <c r="C1103" s="489" t="s">
        <v>670</v>
      </c>
      <c r="D1103" s="488"/>
      <c r="E1103" s="488">
        <v>0</v>
      </c>
      <c r="F1103" s="488">
        <v>7.49</v>
      </c>
      <c r="G1103" s="488"/>
      <c r="H1103" s="487"/>
    </row>
    <row r="1104" spans="2:8">
      <c r="B1104" s="490" t="s">
        <v>1751</v>
      </c>
      <c r="C1104" s="489" t="s">
        <v>670</v>
      </c>
      <c r="D1104" s="488"/>
      <c r="E1104" s="488">
        <v>0</v>
      </c>
      <c r="F1104" s="488">
        <v>7.49</v>
      </c>
      <c r="G1104" s="488"/>
      <c r="H1104" s="487"/>
    </row>
    <row r="1105" spans="2:8">
      <c r="B1105" s="490" t="s">
        <v>1750</v>
      </c>
      <c r="C1105" s="489" t="s">
        <v>670</v>
      </c>
      <c r="D1105" s="488"/>
      <c r="E1105" s="488">
        <v>0</v>
      </c>
      <c r="F1105" s="488">
        <v>7.49</v>
      </c>
      <c r="G1105" s="488"/>
      <c r="H1105" s="487"/>
    </row>
    <row r="1106" spans="2:8">
      <c r="B1106" s="490" t="s">
        <v>1749</v>
      </c>
      <c r="C1106" s="489" t="s">
        <v>675</v>
      </c>
      <c r="D1106" s="488"/>
      <c r="E1106" s="488">
        <v>0</v>
      </c>
      <c r="F1106" s="488">
        <v>7.49</v>
      </c>
      <c r="G1106" s="488"/>
      <c r="H1106" s="487"/>
    </row>
    <row r="1107" spans="2:8">
      <c r="B1107" s="490" t="s">
        <v>1748</v>
      </c>
      <c r="C1107" s="489" t="s">
        <v>675</v>
      </c>
      <c r="D1107" s="488"/>
      <c r="E1107" s="488">
        <v>0</v>
      </c>
      <c r="F1107" s="488">
        <v>7.49</v>
      </c>
      <c r="G1107" s="488"/>
      <c r="H1107" s="487"/>
    </row>
    <row r="1108" spans="2:8">
      <c r="B1108" s="490" t="s">
        <v>1747</v>
      </c>
      <c r="C1108" s="489" t="s">
        <v>673</v>
      </c>
      <c r="D1108" s="488"/>
      <c r="E1108" s="488">
        <v>0</v>
      </c>
      <c r="F1108" s="488">
        <v>7.49</v>
      </c>
      <c r="G1108" s="488"/>
      <c r="H1108" s="487"/>
    </row>
    <row r="1109" spans="2:8">
      <c r="B1109" s="490" t="s">
        <v>1746</v>
      </c>
      <c r="C1109" s="489" t="s">
        <v>670</v>
      </c>
      <c r="D1109" s="488"/>
      <c r="E1109" s="488">
        <v>0</v>
      </c>
      <c r="F1109" s="488">
        <v>7.49</v>
      </c>
      <c r="G1109" s="488"/>
      <c r="H1109" s="487"/>
    </row>
    <row r="1110" spans="2:8">
      <c r="B1110" s="490" t="s">
        <v>1745</v>
      </c>
      <c r="C1110" s="489" t="s">
        <v>670</v>
      </c>
      <c r="D1110" s="488"/>
      <c r="E1110" s="488">
        <v>0</v>
      </c>
      <c r="F1110" s="488">
        <v>7.49</v>
      </c>
      <c r="G1110" s="488"/>
      <c r="H1110" s="487"/>
    </row>
    <row r="1111" spans="2:8">
      <c r="B1111" s="490">
        <v>8240</v>
      </c>
      <c r="C1111" s="489" t="s">
        <v>1744</v>
      </c>
      <c r="D1111" s="488">
        <v>0</v>
      </c>
      <c r="E1111" s="488">
        <v>2559837.86</v>
      </c>
      <c r="F1111" s="488">
        <v>2559837.86</v>
      </c>
      <c r="G1111" s="488">
        <v>0</v>
      </c>
      <c r="H1111" s="487"/>
    </row>
    <row r="1112" spans="2:8" ht="25.5">
      <c r="B1112" s="490">
        <v>8241</v>
      </c>
      <c r="C1112" s="489" t="s">
        <v>1743</v>
      </c>
      <c r="D1112" s="488">
        <v>0</v>
      </c>
      <c r="E1112" s="488">
        <v>2559747.98</v>
      </c>
      <c r="F1112" s="488">
        <v>2559747.98</v>
      </c>
      <c r="G1112" s="488">
        <v>0</v>
      </c>
      <c r="H1112" s="487"/>
    </row>
    <row r="1113" spans="2:8">
      <c r="B1113" s="490" t="s">
        <v>1742</v>
      </c>
      <c r="C1113" s="489" t="s">
        <v>1003</v>
      </c>
      <c r="D1113" s="488">
        <v>0</v>
      </c>
      <c r="E1113" s="488">
        <v>2288031.9300000002</v>
      </c>
      <c r="F1113" s="488">
        <v>2288031.9300000002</v>
      </c>
      <c r="G1113" s="488">
        <v>0</v>
      </c>
      <c r="H1113" s="487"/>
    </row>
    <row r="1114" spans="2:8" ht="25.5">
      <c r="B1114" s="490" t="s">
        <v>1741</v>
      </c>
      <c r="C1114" s="489" t="s">
        <v>1001</v>
      </c>
      <c r="D1114" s="488">
        <v>0</v>
      </c>
      <c r="E1114" s="488">
        <v>1541939.8</v>
      </c>
      <c r="F1114" s="488">
        <v>1541939.8</v>
      </c>
      <c r="G1114" s="488">
        <v>0</v>
      </c>
      <c r="H1114" s="487"/>
    </row>
    <row r="1115" spans="2:8">
      <c r="B1115" s="490" t="s">
        <v>1740</v>
      </c>
      <c r="C1115" s="489" t="s">
        <v>999</v>
      </c>
      <c r="D1115" s="488">
        <v>0</v>
      </c>
      <c r="E1115" s="488">
        <v>1541939.8</v>
      </c>
      <c r="F1115" s="488">
        <v>1541939.8</v>
      </c>
      <c r="G1115" s="488">
        <v>0</v>
      </c>
      <c r="H1115" s="487"/>
    </row>
    <row r="1116" spans="2:8">
      <c r="B1116" s="490" t="s">
        <v>1739</v>
      </c>
      <c r="C1116" s="489" t="s">
        <v>997</v>
      </c>
      <c r="D1116" s="488">
        <v>0</v>
      </c>
      <c r="E1116" s="488">
        <v>1541939.8</v>
      </c>
      <c r="F1116" s="488">
        <v>1541939.8</v>
      </c>
      <c r="G1116" s="488">
        <v>0</v>
      </c>
      <c r="H1116" s="487"/>
    </row>
    <row r="1117" spans="2:8" ht="25.5">
      <c r="B1117" s="490" t="s">
        <v>1738</v>
      </c>
      <c r="C1117" s="489" t="s">
        <v>951</v>
      </c>
      <c r="D1117" s="488"/>
      <c r="E1117" s="488">
        <v>0</v>
      </c>
      <c r="F1117" s="488">
        <v>77223.87</v>
      </c>
      <c r="G1117" s="488"/>
      <c r="H1117" s="487"/>
    </row>
    <row r="1118" spans="2:8" ht="25.5">
      <c r="B1118" s="490" t="s">
        <v>1737</v>
      </c>
      <c r="C1118" s="489" t="s">
        <v>951</v>
      </c>
      <c r="D1118" s="488"/>
      <c r="E1118" s="488">
        <v>77223.87</v>
      </c>
      <c r="F1118" s="488">
        <v>0</v>
      </c>
      <c r="G1118" s="488"/>
      <c r="H1118" s="487"/>
    </row>
    <row r="1119" spans="2:8" ht="25.5">
      <c r="B1119" s="490" t="s">
        <v>1736</v>
      </c>
      <c r="C1119" s="489" t="s">
        <v>949</v>
      </c>
      <c r="D1119" s="488"/>
      <c r="E1119" s="488">
        <v>0</v>
      </c>
      <c r="F1119" s="488">
        <v>64868.07</v>
      </c>
      <c r="G1119" s="488"/>
      <c r="H1119" s="487"/>
    </row>
    <row r="1120" spans="2:8" ht="25.5">
      <c r="B1120" s="490" t="s">
        <v>1735</v>
      </c>
      <c r="C1120" s="489" t="s">
        <v>949</v>
      </c>
      <c r="D1120" s="488"/>
      <c r="E1120" s="488">
        <v>64868.07</v>
      </c>
      <c r="F1120" s="488">
        <v>0</v>
      </c>
      <c r="G1120" s="488"/>
      <c r="H1120" s="487"/>
    </row>
    <row r="1121" spans="2:8" ht="25.5">
      <c r="B1121" s="490" t="s">
        <v>1734</v>
      </c>
      <c r="C1121" s="489" t="s">
        <v>947</v>
      </c>
      <c r="D1121" s="488"/>
      <c r="E1121" s="488">
        <v>0</v>
      </c>
      <c r="F1121" s="488">
        <v>64868.07</v>
      </c>
      <c r="G1121" s="488"/>
      <c r="H1121" s="487"/>
    </row>
    <row r="1122" spans="2:8" ht="25.5">
      <c r="B1122" s="490" t="s">
        <v>1733</v>
      </c>
      <c r="C1122" s="489" t="s">
        <v>947</v>
      </c>
      <c r="D1122" s="488"/>
      <c r="E1122" s="488">
        <v>64868.07</v>
      </c>
      <c r="F1122" s="488">
        <v>0</v>
      </c>
      <c r="G1122" s="488"/>
      <c r="H1122" s="487"/>
    </row>
    <row r="1123" spans="2:8">
      <c r="B1123" s="490" t="s">
        <v>1732</v>
      </c>
      <c r="C1123" s="489" t="s">
        <v>945</v>
      </c>
      <c r="D1123" s="488"/>
      <c r="E1123" s="488">
        <v>0</v>
      </c>
      <c r="F1123" s="488">
        <v>50463.62</v>
      </c>
      <c r="G1123" s="488"/>
      <c r="H1123" s="487"/>
    </row>
    <row r="1124" spans="2:8">
      <c r="B1124" s="490" t="s">
        <v>1731</v>
      </c>
      <c r="C1124" s="489" t="s">
        <v>945</v>
      </c>
      <c r="D1124" s="488"/>
      <c r="E1124" s="488">
        <v>50463.62</v>
      </c>
      <c r="F1124" s="488">
        <v>0</v>
      </c>
      <c r="G1124" s="488"/>
      <c r="H1124" s="487"/>
    </row>
    <row r="1125" spans="2:8">
      <c r="B1125" s="490" t="s">
        <v>1730</v>
      </c>
      <c r="C1125" s="489" t="s">
        <v>943</v>
      </c>
      <c r="D1125" s="488"/>
      <c r="E1125" s="488">
        <v>0</v>
      </c>
      <c r="F1125" s="488">
        <v>61779.12</v>
      </c>
      <c r="G1125" s="488"/>
      <c r="H1125" s="487"/>
    </row>
    <row r="1126" spans="2:8">
      <c r="B1126" s="490" t="s">
        <v>1729</v>
      </c>
      <c r="C1126" s="489" t="s">
        <v>943</v>
      </c>
      <c r="D1126" s="488"/>
      <c r="E1126" s="488">
        <v>61779.12</v>
      </c>
      <c r="F1126" s="488">
        <v>0</v>
      </c>
      <c r="G1126" s="488"/>
      <c r="H1126" s="487"/>
    </row>
    <row r="1127" spans="2:8" ht="25.5">
      <c r="B1127" s="490" t="s">
        <v>1728</v>
      </c>
      <c r="C1127" s="489" t="s">
        <v>941</v>
      </c>
      <c r="D1127" s="488"/>
      <c r="E1127" s="488">
        <v>0</v>
      </c>
      <c r="F1127" s="488">
        <v>64868.07</v>
      </c>
      <c r="G1127" s="488"/>
      <c r="H1127" s="487"/>
    </row>
    <row r="1128" spans="2:8" ht="25.5">
      <c r="B1128" s="490" t="s">
        <v>1727</v>
      </c>
      <c r="C1128" s="489" t="s">
        <v>941</v>
      </c>
      <c r="D1128" s="488"/>
      <c r="E1128" s="488">
        <v>64868.07</v>
      </c>
      <c r="F1128" s="488">
        <v>0</v>
      </c>
      <c r="G1128" s="488"/>
      <c r="H1128" s="487"/>
    </row>
    <row r="1129" spans="2:8" ht="25.5">
      <c r="B1129" s="490" t="s">
        <v>1726</v>
      </c>
      <c r="C1129" s="489" t="s">
        <v>939</v>
      </c>
      <c r="D1129" s="488"/>
      <c r="E1129" s="488">
        <v>0</v>
      </c>
      <c r="F1129" s="488">
        <v>64868.07</v>
      </c>
      <c r="G1129" s="488"/>
      <c r="H1129" s="487"/>
    </row>
    <row r="1130" spans="2:8" ht="25.5">
      <c r="B1130" s="490" t="s">
        <v>1725</v>
      </c>
      <c r="C1130" s="489" t="s">
        <v>939</v>
      </c>
      <c r="D1130" s="488"/>
      <c r="E1130" s="488">
        <v>64868.07</v>
      </c>
      <c r="F1130" s="488">
        <v>0</v>
      </c>
      <c r="G1130" s="488"/>
      <c r="H1130" s="487"/>
    </row>
    <row r="1131" spans="2:8" ht="25.5">
      <c r="B1131" s="490" t="s">
        <v>1724</v>
      </c>
      <c r="C1131" s="489" t="s">
        <v>937</v>
      </c>
      <c r="D1131" s="488"/>
      <c r="E1131" s="488">
        <v>0</v>
      </c>
      <c r="F1131" s="488">
        <v>64868.07</v>
      </c>
      <c r="G1131" s="488"/>
      <c r="H1131" s="487"/>
    </row>
    <row r="1132" spans="2:8" ht="25.5">
      <c r="B1132" s="490" t="s">
        <v>1723</v>
      </c>
      <c r="C1132" s="489" t="s">
        <v>937</v>
      </c>
      <c r="D1132" s="488"/>
      <c r="E1132" s="488">
        <v>64868.07</v>
      </c>
      <c r="F1132" s="488">
        <v>0</v>
      </c>
      <c r="G1132" s="488"/>
      <c r="H1132" s="487"/>
    </row>
    <row r="1133" spans="2:8" ht="25.5">
      <c r="B1133" s="490" t="s">
        <v>1722</v>
      </c>
      <c r="C1133" s="489" t="s">
        <v>935</v>
      </c>
      <c r="D1133" s="488"/>
      <c r="E1133" s="488">
        <v>0</v>
      </c>
      <c r="F1133" s="488">
        <v>64868.07</v>
      </c>
      <c r="G1133" s="488"/>
      <c r="H1133" s="487"/>
    </row>
    <row r="1134" spans="2:8" ht="25.5">
      <c r="B1134" s="490" t="s">
        <v>1721</v>
      </c>
      <c r="C1134" s="489" t="s">
        <v>935</v>
      </c>
      <c r="D1134" s="488"/>
      <c r="E1134" s="488">
        <v>64868.07</v>
      </c>
      <c r="F1134" s="488">
        <v>0</v>
      </c>
      <c r="G1134" s="488"/>
      <c r="H1134" s="487"/>
    </row>
    <row r="1135" spans="2:8" ht="25.5">
      <c r="B1135" s="490" t="s">
        <v>1720</v>
      </c>
      <c r="C1135" s="489" t="s">
        <v>933</v>
      </c>
      <c r="D1135" s="488"/>
      <c r="E1135" s="488">
        <v>0</v>
      </c>
      <c r="F1135" s="488">
        <v>64868.07</v>
      </c>
      <c r="G1135" s="488"/>
      <c r="H1135" s="487"/>
    </row>
    <row r="1136" spans="2:8" ht="25.5">
      <c r="B1136" s="490" t="s">
        <v>1719</v>
      </c>
      <c r="C1136" s="489" t="s">
        <v>933</v>
      </c>
      <c r="D1136" s="488"/>
      <c r="E1136" s="488">
        <v>64868.07</v>
      </c>
      <c r="F1136" s="488">
        <v>0</v>
      </c>
      <c r="G1136" s="488"/>
      <c r="H1136" s="487"/>
    </row>
    <row r="1137" spans="2:8">
      <c r="B1137" s="490" t="s">
        <v>1718</v>
      </c>
      <c r="C1137" s="489" t="s">
        <v>931</v>
      </c>
      <c r="D1137" s="488"/>
      <c r="E1137" s="488">
        <v>0</v>
      </c>
      <c r="F1137" s="488">
        <v>64868.07</v>
      </c>
      <c r="G1137" s="488"/>
      <c r="H1137" s="487"/>
    </row>
    <row r="1138" spans="2:8">
      <c r="B1138" s="490" t="s">
        <v>1717</v>
      </c>
      <c r="C1138" s="489" t="s">
        <v>931</v>
      </c>
      <c r="D1138" s="488"/>
      <c r="E1138" s="488">
        <v>64868.07</v>
      </c>
      <c r="F1138" s="488">
        <v>0</v>
      </c>
      <c r="G1138" s="488"/>
      <c r="H1138" s="487"/>
    </row>
    <row r="1139" spans="2:8" ht="25.5">
      <c r="B1139" s="490" t="s">
        <v>1716</v>
      </c>
      <c r="C1139" s="489" t="s">
        <v>929</v>
      </c>
      <c r="D1139" s="488"/>
      <c r="E1139" s="488">
        <v>0</v>
      </c>
      <c r="F1139" s="488">
        <v>68736.63</v>
      </c>
      <c r="G1139" s="488"/>
      <c r="H1139" s="487"/>
    </row>
    <row r="1140" spans="2:8" ht="25.5">
      <c r="B1140" s="490" t="s">
        <v>1715</v>
      </c>
      <c r="C1140" s="489" t="s">
        <v>929</v>
      </c>
      <c r="D1140" s="488"/>
      <c r="E1140" s="488">
        <v>68736.63</v>
      </c>
      <c r="F1140" s="488">
        <v>0</v>
      </c>
      <c r="G1140" s="488"/>
      <c r="H1140" s="487"/>
    </row>
    <row r="1141" spans="2:8" ht="25.5">
      <c r="B1141" s="490" t="s">
        <v>1714</v>
      </c>
      <c r="C1141" s="489" t="s">
        <v>921</v>
      </c>
      <c r="D1141" s="488"/>
      <c r="E1141" s="488">
        <v>0</v>
      </c>
      <c r="F1141" s="488">
        <v>61779.12</v>
      </c>
      <c r="G1141" s="488"/>
      <c r="H1141" s="487"/>
    </row>
    <row r="1142" spans="2:8" ht="25.5">
      <c r="B1142" s="490" t="s">
        <v>1713</v>
      </c>
      <c r="C1142" s="489" t="s">
        <v>921</v>
      </c>
      <c r="D1142" s="488"/>
      <c r="E1142" s="488">
        <v>61779.12</v>
      </c>
      <c r="F1142" s="488">
        <v>0</v>
      </c>
      <c r="G1142" s="488"/>
      <c r="H1142" s="487"/>
    </row>
    <row r="1143" spans="2:8" ht="25.5">
      <c r="B1143" s="490" t="s">
        <v>1712</v>
      </c>
      <c r="C1143" s="489" t="s">
        <v>919</v>
      </c>
      <c r="D1143" s="488"/>
      <c r="E1143" s="488">
        <v>0</v>
      </c>
      <c r="F1143" s="488">
        <v>64868.07</v>
      </c>
      <c r="G1143" s="488"/>
      <c r="H1143" s="487"/>
    </row>
    <row r="1144" spans="2:8" ht="25.5">
      <c r="B1144" s="490" t="s">
        <v>1711</v>
      </c>
      <c r="C1144" s="489" t="s">
        <v>919</v>
      </c>
      <c r="D1144" s="488"/>
      <c r="E1144" s="488">
        <v>64868.07</v>
      </c>
      <c r="F1144" s="488">
        <v>0</v>
      </c>
      <c r="G1144" s="488"/>
      <c r="H1144" s="487"/>
    </row>
    <row r="1145" spans="2:8" ht="25.5">
      <c r="B1145" s="490" t="s">
        <v>1710</v>
      </c>
      <c r="C1145" s="489" t="s">
        <v>917</v>
      </c>
      <c r="D1145" s="488"/>
      <c r="E1145" s="488">
        <v>0</v>
      </c>
      <c r="F1145" s="488">
        <v>68736.63</v>
      </c>
      <c r="G1145" s="488"/>
      <c r="H1145" s="487"/>
    </row>
    <row r="1146" spans="2:8" ht="25.5">
      <c r="B1146" s="490" t="s">
        <v>1709</v>
      </c>
      <c r="C1146" s="489" t="s">
        <v>917</v>
      </c>
      <c r="D1146" s="488"/>
      <c r="E1146" s="488">
        <v>68736.63</v>
      </c>
      <c r="F1146" s="488">
        <v>0</v>
      </c>
      <c r="G1146" s="488"/>
      <c r="H1146" s="487"/>
    </row>
    <row r="1147" spans="2:8" ht="25.5">
      <c r="B1147" s="490" t="s">
        <v>1708</v>
      </c>
      <c r="C1147" s="489" t="s">
        <v>915</v>
      </c>
      <c r="D1147" s="488"/>
      <c r="E1147" s="488">
        <v>0</v>
      </c>
      <c r="F1147" s="488">
        <v>64868.07</v>
      </c>
      <c r="G1147" s="488"/>
      <c r="H1147" s="487"/>
    </row>
    <row r="1148" spans="2:8" ht="25.5">
      <c r="B1148" s="490" t="s">
        <v>1707</v>
      </c>
      <c r="C1148" s="489" t="s">
        <v>915</v>
      </c>
      <c r="D1148" s="488"/>
      <c r="E1148" s="488">
        <v>64868.07</v>
      </c>
      <c r="F1148" s="488">
        <v>0</v>
      </c>
      <c r="G1148" s="488"/>
      <c r="H1148" s="487"/>
    </row>
    <row r="1149" spans="2:8" ht="25.5">
      <c r="B1149" s="490" t="s">
        <v>1706</v>
      </c>
      <c r="C1149" s="489" t="s">
        <v>913</v>
      </c>
      <c r="D1149" s="488"/>
      <c r="E1149" s="488">
        <v>0</v>
      </c>
      <c r="F1149" s="488">
        <v>64868.07</v>
      </c>
      <c r="G1149" s="488"/>
      <c r="H1149" s="487"/>
    </row>
    <row r="1150" spans="2:8" ht="25.5">
      <c r="B1150" s="490" t="s">
        <v>1705</v>
      </c>
      <c r="C1150" s="489" t="s">
        <v>913</v>
      </c>
      <c r="D1150" s="488"/>
      <c r="E1150" s="488">
        <v>64868.07</v>
      </c>
      <c r="F1150" s="488">
        <v>0</v>
      </c>
      <c r="G1150" s="488"/>
      <c r="H1150" s="487"/>
    </row>
    <row r="1151" spans="2:8" ht="25.5">
      <c r="B1151" s="490" t="s">
        <v>1704</v>
      </c>
      <c r="C1151" s="489" t="s">
        <v>911</v>
      </c>
      <c r="D1151" s="488"/>
      <c r="E1151" s="488">
        <v>0</v>
      </c>
      <c r="F1151" s="488">
        <v>64868.07</v>
      </c>
      <c r="G1151" s="488"/>
      <c r="H1151" s="487"/>
    </row>
    <row r="1152" spans="2:8" ht="25.5">
      <c r="B1152" s="490" t="s">
        <v>1703</v>
      </c>
      <c r="C1152" s="489" t="s">
        <v>911</v>
      </c>
      <c r="D1152" s="488"/>
      <c r="E1152" s="488">
        <v>64868.07</v>
      </c>
      <c r="F1152" s="488">
        <v>0</v>
      </c>
      <c r="G1152" s="488"/>
      <c r="H1152" s="487"/>
    </row>
    <row r="1153" spans="2:8" ht="25.5">
      <c r="B1153" s="490" t="s">
        <v>1702</v>
      </c>
      <c r="C1153" s="489" t="s">
        <v>909</v>
      </c>
      <c r="D1153" s="488"/>
      <c r="E1153" s="488">
        <v>0</v>
      </c>
      <c r="F1153" s="488">
        <v>64868.07</v>
      </c>
      <c r="G1153" s="488"/>
      <c r="H1153" s="487"/>
    </row>
    <row r="1154" spans="2:8" ht="25.5">
      <c r="B1154" s="490" t="s">
        <v>1701</v>
      </c>
      <c r="C1154" s="489" t="s">
        <v>909</v>
      </c>
      <c r="D1154" s="488"/>
      <c r="E1154" s="488">
        <v>64868.07</v>
      </c>
      <c r="F1154" s="488">
        <v>0</v>
      </c>
      <c r="G1154" s="488"/>
      <c r="H1154" s="487"/>
    </row>
    <row r="1155" spans="2:8" ht="25.5">
      <c r="B1155" s="490" t="s">
        <v>1700</v>
      </c>
      <c r="C1155" s="489" t="s">
        <v>907</v>
      </c>
      <c r="D1155" s="488"/>
      <c r="E1155" s="488">
        <v>0</v>
      </c>
      <c r="F1155" s="488">
        <v>64868.07</v>
      </c>
      <c r="G1155" s="488"/>
      <c r="H1155" s="487"/>
    </row>
    <row r="1156" spans="2:8" ht="25.5">
      <c r="B1156" s="490" t="s">
        <v>1699</v>
      </c>
      <c r="C1156" s="489" t="s">
        <v>907</v>
      </c>
      <c r="D1156" s="488"/>
      <c r="E1156" s="488">
        <v>64868.07</v>
      </c>
      <c r="F1156" s="488">
        <v>0</v>
      </c>
      <c r="G1156" s="488"/>
      <c r="H1156" s="487"/>
    </row>
    <row r="1157" spans="2:8" ht="25.5">
      <c r="B1157" s="490" t="s">
        <v>1698</v>
      </c>
      <c r="C1157" s="489" t="s">
        <v>905</v>
      </c>
      <c r="D1157" s="488"/>
      <c r="E1157" s="488">
        <v>0</v>
      </c>
      <c r="F1157" s="488">
        <v>64868.07</v>
      </c>
      <c r="G1157" s="488"/>
      <c r="H1157" s="487"/>
    </row>
    <row r="1158" spans="2:8" ht="25.5">
      <c r="B1158" s="490" t="s">
        <v>1697</v>
      </c>
      <c r="C1158" s="489" t="s">
        <v>905</v>
      </c>
      <c r="D1158" s="488"/>
      <c r="E1158" s="488">
        <v>64868.07</v>
      </c>
      <c r="F1158" s="488">
        <v>0</v>
      </c>
      <c r="G1158" s="488"/>
      <c r="H1158" s="487"/>
    </row>
    <row r="1159" spans="2:8">
      <c r="B1159" s="490" t="s">
        <v>1696</v>
      </c>
      <c r="C1159" s="489" t="s">
        <v>903</v>
      </c>
      <c r="D1159" s="488"/>
      <c r="E1159" s="488">
        <v>0</v>
      </c>
      <c r="F1159" s="488">
        <v>50463.62</v>
      </c>
      <c r="G1159" s="488"/>
      <c r="H1159" s="487"/>
    </row>
    <row r="1160" spans="2:8">
      <c r="B1160" s="490" t="s">
        <v>1695</v>
      </c>
      <c r="C1160" s="489" t="s">
        <v>903</v>
      </c>
      <c r="D1160" s="488"/>
      <c r="E1160" s="488">
        <v>50463.62</v>
      </c>
      <c r="F1160" s="488">
        <v>0</v>
      </c>
      <c r="G1160" s="488"/>
      <c r="H1160" s="487"/>
    </row>
    <row r="1161" spans="2:8">
      <c r="B1161" s="490" t="s">
        <v>1694</v>
      </c>
      <c r="C1161" s="489" t="s">
        <v>901</v>
      </c>
      <c r="D1161" s="488"/>
      <c r="E1161" s="488">
        <v>0</v>
      </c>
      <c r="F1161" s="488">
        <v>64868.07</v>
      </c>
      <c r="G1161" s="488"/>
      <c r="H1161" s="487"/>
    </row>
    <row r="1162" spans="2:8">
      <c r="B1162" s="490" t="s">
        <v>1693</v>
      </c>
      <c r="C1162" s="489" t="s">
        <v>901</v>
      </c>
      <c r="D1162" s="488"/>
      <c r="E1162" s="488">
        <v>64868.07</v>
      </c>
      <c r="F1162" s="488">
        <v>0</v>
      </c>
      <c r="G1162" s="488"/>
      <c r="H1162" s="487"/>
    </row>
    <row r="1163" spans="2:8" ht="25.5">
      <c r="B1163" s="490" t="s">
        <v>1692</v>
      </c>
      <c r="C1163" s="489" t="s">
        <v>899</v>
      </c>
      <c r="D1163" s="488"/>
      <c r="E1163" s="488">
        <v>0</v>
      </c>
      <c r="F1163" s="488">
        <v>64868.07</v>
      </c>
      <c r="G1163" s="488"/>
      <c r="H1163" s="487"/>
    </row>
    <row r="1164" spans="2:8" ht="25.5">
      <c r="B1164" s="490" t="s">
        <v>1691</v>
      </c>
      <c r="C1164" s="489" t="s">
        <v>899</v>
      </c>
      <c r="D1164" s="488"/>
      <c r="E1164" s="488">
        <v>64868.07</v>
      </c>
      <c r="F1164" s="488">
        <v>0</v>
      </c>
      <c r="G1164" s="488"/>
      <c r="H1164" s="487"/>
    </row>
    <row r="1165" spans="2:8">
      <c r="B1165" s="490" t="s">
        <v>1690</v>
      </c>
      <c r="C1165" s="489" t="s">
        <v>971</v>
      </c>
      <c r="D1165" s="488">
        <v>0</v>
      </c>
      <c r="E1165" s="488">
        <v>538399.59</v>
      </c>
      <c r="F1165" s="488">
        <v>538399.59</v>
      </c>
      <c r="G1165" s="488">
        <v>0</v>
      </c>
      <c r="H1165" s="487"/>
    </row>
    <row r="1166" spans="2:8" ht="25.5">
      <c r="B1166" s="490" t="s">
        <v>1689</v>
      </c>
      <c r="C1166" s="489" t="s">
        <v>969</v>
      </c>
      <c r="D1166" s="488">
        <v>0</v>
      </c>
      <c r="E1166" s="488">
        <v>417722.57</v>
      </c>
      <c r="F1166" s="488">
        <v>417722.57</v>
      </c>
      <c r="G1166" s="488">
        <v>0</v>
      </c>
      <c r="H1166" s="487"/>
    </row>
    <row r="1167" spans="2:8">
      <c r="B1167" s="490" t="s">
        <v>1688</v>
      </c>
      <c r="C1167" s="489" t="s">
        <v>967</v>
      </c>
      <c r="D1167" s="488">
        <v>0</v>
      </c>
      <c r="E1167" s="488">
        <v>115159.31</v>
      </c>
      <c r="F1167" s="488">
        <v>115159.31</v>
      </c>
      <c r="G1167" s="488">
        <v>0</v>
      </c>
      <c r="H1167" s="487"/>
    </row>
    <row r="1168" spans="2:8">
      <c r="B1168" s="490" t="s">
        <v>1687</v>
      </c>
      <c r="C1168" s="489" t="s">
        <v>965</v>
      </c>
      <c r="D1168" s="488"/>
      <c r="E1168" s="488">
        <v>0</v>
      </c>
      <c r="F1168" s="488">
        <v>55479.28</v>
      </c>
      <c r="G1168" s="488"/>
      <c r="H1168" s="487"/>
    </row>
    <row r="1169" spans="2:8">
      <c r="B1169" s="490" t="s">
        <v>1686</v>
      </c>
      <c r="C1169" s="489" t="s">
        <v>965</v>
      </c>
      <c r="D1169" s="488"/>
      <c r="E1169" s="488">
        <v>55479.28</v>
      </c>
      <c r="F1169" s="488">
        <v>0</v>
      </c>
      <c r="G1169" s="488"/>
      <c r="H1169" s="487"/>
    </row>
    <row r="1170" spans="2:8" ht="25.5">
      <c r="B1170" s="490" t="s">
        <v>1685</v>
      </c>
      <c r="C1170" s="489" t="s">
        <v>963</v>
      </c>
      <c r="D1170" s="488"/>
      <c r="E1170" s="488">
        <v>0</v>
      </c>
      <c r="F1170" s="488">
        <v>59680.03</v>
      </c>
      <c r="G1170" s="488"/>
      <c r="H1170" s="487"/>
    </row>
    <row r="1171" spans="2:8" ht="25.5">
      <c r="B1171" s="490" t="s">
        <v>1684</v>
      </c>
      <c r="C1171" s="489" t="s">
        <v>963</v>
      </c>
      <c r="D1171" s="488"/>
      <c r="E1171" s="488">
        <v>59680.03</v>
      </c>
      <c r="F1171" s="488">
        <v>0</v>
      </c>
      <c r="G1171" s="488"/>
      <c r="H1171" s="487"/>
    </row>
    <row r="1172" spans="2:8">
      <c r="B1172" s="490" t="s">
        <v>1683</v>
      </c>
      <c r="C1172" s="489" t="s">
        <v>961</v>
      </c>
      <c r="D1172" s="488">
        <v>0</v>
      </c>
      <c r="E1172" s="488">
        <v>302563.26</v>
      </c>
      <c r="F1172" s="488">
        <v>302563.26</v>
      </c>
      <c r="G1172" s="488">
        <v>0</v>
      </c>
      <c r="H1172" s="487"/>
    </row>
    <row r="1173" spans="2:8">
      <c r="B1173" s="490" t="s">
        <v>1682</v>
      </c>
      <c r="C1173" s="489" t="s">
        <v>959</v>
      </c>
      <c r="D1173" s="488"/>
      <c r="E1173" s="488">
        <v>0</v>
      </c>
      <c r="F1173" s="488">
        <v>302563.26</v>
      </c>
      <c r="G1173" s="488"/>
      <c r="H1173" s="487"/>
    </row>
    <row r="1174" spans="2:8">
      <c r="B1174" s="490" t="s">
        <v>1681</v>
      </c>
      <c r="C1174" s="489" t="s">
        <v>959</v>
      </c>
      <c r="D1174" s="488"/>
      <c r="E1174" s="488">
        <v>302563.26</v>
      </c>
      <c r="F1174" s="488">
        <v>0</v>
      </c>
      <c r="G1174" s="488"/>
      <c r="H1174" s="487"/>
    </row>
    <row r="1175" spans="2:8">
      <c r="B1175" s="490" t="s">
        <v>1680</v>
      </c>
      <c r="C1175" s="489" t="s">
        <v>957</v>
      </c>
      <c r="D1175" s="488">
        <v>0</v>
      </c>
      <c r="E1175" s="488">
        <v>120677.02</v>
      </c>
      <c r="F1175" s="488">
        <v>120677.02</v>
      </c>
      <c r="G1175" s="488">
        <v>0</v>
      </c>
      <c r="H1175" s="487"/>
    </row>
    <row r="1176" spans="2:8">
      <c r="B1176" s="490" t="s">
        <v>1679</v>
      </c>
      <c r="C1176" s="489" t="s">
        <v>955</v>
      </c>
      <c r="D1176" s="488">
        <v>0</v>
      </c>
      <c r="E1176" s="488">
        <v>120677.02</v>
      </c>
      <c r="F1176" s="488">
        <v>120677.02</v>
      </c>
      <c r="G1176" s="488">
        <v>0</v>
      </c>
      <c r="H1176" s="487"/>
    </row>
    <row r="1177" spans="2:8" ht="25.5">
      <c r="B1177" s="490" t="s">
        <v>1678</v>
      </c>
      <c r="C1177" s="489" t="s">
        <v>776</v>
      </c>
      <c r="D1177" s="488"/>
      <c r="E1177" s="488">
        <v>0</v>
      </c>
      <c r="F1177" s="488">
        <v>1000</v>
      </c>
      <c r="G1177" s="488"/>
      <c r="H1177" s="487"/>
    </row>
    <row r="1178" spans="2:8" ht="25.5">
      <c r="B1178" s="490" t="s">
        <v>1677</v>
      </c>
      <c r="C1178" s="489" t="s">
        <v>776</v>
      </c>
      <c r="D1178" s="488"/>
      <c r="E1178" s="488">
        <v>1000</v>
      </c>
      <c r="F1178" s="488">
        <v>0</v>
      </c>
      <c r="G1178" s="488"/>
      <c r="H1178" s="487"/>
    </row>
    <row r="1179" spans="2:8" ht="25.5">
      <c r="B1179" s="490" t="s">
        <v>1676</v>
      </c>
      <c r="C1179" s="489" t="s">
        <v>776</v>
      </c>
      <c r="D1179" s="488"/>
      <c r="E1179" s="488">
        <v>0</v>
      </c>
      <c r="F1179" s="488">
        <v>1000</v>
      </c>
      <c r="G1179" s="488"/>
      <c r="H1179" s="487"/>
    </row>
    <row r="1180" spans="2:8" ht="25.5">
      <c r="B1180" s="490" t="s">
        <v>1675</v>
      </c>
      <c r="C1180" s="489" t="s">
        <v>776</v>
      </c>
      <c r="D1180" s="488"/>
      <c r="E1180" s="488">
        <v>1000</v>
      </c>
      <c r="F1180" s="488">
        <v>0</v>
      </c>
      <c r="G1180" s="488"/>
      <c r="H1180" s="487"/>
    </row>
    <row r="1181" spans="2:8" ht="25.5">
      <c r="B1181" s="490" t="s">
        <v>1674</v>
      </c>
      <c r="C1181" s="489" t="s">
        <v>951</v>
      </c>
      <c r="D1181" s="488"/>
      <c r="E1181" s="488">
        <v>0</v>
      </c>
      <c r="F1181" s="488">
        <v>4352.55</v>
      </c>
      <c r="G1181" s="488"/>
      <c r="H1181" s="487"/>
    </row>
    <row r="1182" spans="2:8" ht="25.5">
      <c r="B1182" s="490" t="s">
        <v>1673</v>
      </c>
      <c r="C1182" s="489" t="s">
        <v>951</v>
      </c>
      <c r="D1182" s="488"/>
      <c r="E1182" s="488">
        <v>4352.55</v>
      </c>
      <c r="F1182" s="488">
        <v>0</v>
      </c>
      <c r="G1182" s="488"/>
      <c r="H1182" s="487"/>
    </row>
    <row r="1183" spans="2:8" ht="25.5">
      <c r="B1183" s="490" t="s">
        <v>1672</v>
      </c>
      <c r="C1183" s="489" t="s">
        <v>949</v>
      </c>
      <c r="D1183" s="488"/>
      <c r="E1183" s="488">
        <v>0</v>
      </c>
      <c r="F1183" s="488">
        <v>4352.55</v>
      </c>
      <c r="G1183" s="488"/>
      <c r="H1183" s="487"/>
    </row>
    <row r="1184" spans="2:8" ht="25.5">
      <c r="B1184" s="490" t="s">
        <v>1671</v>
      </c>
      <c r="C1184" s="489" t="s">
        <v>949</v>
      </c>
      <c r="D1184" s="488"/>
      <c r="E1184" s="488">
        <v>4352.55</v>
      </c>
      <c r="F1184" s="488">
        <v>0</v>
      </c>
      <c r="G1184" s="488"/>
      <c r="H1184" s="487"/>
    </row>
    <row r="1185" spans="2:8" ht="25.5">
      <c r="B1185" s="490" t="s">
        <v>1670</v>
      </c>
      <c r="C1185" s="489" t="s">
        <v>947</v>
      </c>
      <c r="D1185" s="488"/>
      <c r="E1185" s="488">
        <v>0</v>
      </c>
      <c r="F1185" s="488">
        <v>4352.55</v>
      </c>
      <c r="G1185" s="488"/>
      <c r="H1185" s="487"/>
    </row>
    <row r="1186" spans="2:8" ht="25.5">
      <c r="B1186" s="490" t="s">
        <v>1669</v>
      </c>
      <c r="C1186" s="489" t="s">
        <v>947</v>
      </c>
      <c r="D1186" s="488"/>
      <c r="E1186" s="488">
        <v>4352.55</v>
      </c>
      <c r="F1186" s="488">
        <v>0</v>
      </c>
      <c r="G1186" s="488"/>
      <c r="H1186" s="487"/>
    </row>
    <row r="1187" spans="2:8">
      <c r="B1187" s="490" t="s">
        <v>1668</v>
      </c>
      <c r="C1187" s="489" t="s">
        <v>945</v>
      </c>
      <c r="D1187" s="488"/>
      <c r="E1187" s="488">
        <v>0</v>
      </c>
      <c r="F1187" s="488">
        <v>8535.4599999999991</v>
      </c>
      <c r="G1187" s="488"/>
      <c r="H1187" s="487"/>
    </row>
    <row r="1188" spans="2:8">
      <c r="B1188" s="490" t="s">
        <v>1667</v>
      </c>
      <c r="C1188" s="489" t="s">
        <v>945</v>
      </c>
      <c r="D1188" s="488"/>
      <c r="E1188" s="488">
        <v>8535.4599999999991</v>
      </c>
      <c r="F1188" s="488">
        <v>0</v>
      </c>
      <c r="G1188" s="488"/>
      <c r="H1188" s="487"/>
    </row>
    <row r="1189" spans="2:8">
      <c r="B1189" s="490" t="s">
        <v>1666</v>
      </c>
      <c r="C1189" s="489" t="s">
        <v>943</v>
      </c>
      <c r="D1189" s="488"/>
      <c r="E1189" s="488">
        <v>0</v>
      </c>
      <c r="F1189" s="488">
        <v>4352.55</v>
      </c>
      <c r="G1189" s="488"/>
      <c r="H1189" s="487"/>
    </row>
    <row r="1190" spans="2:8">
      <c r="B1190" s="490" t="s">
        <v>1665</v>
      </c>
      <c r="C1190" s="489" t="s">
        <v>943</v>
      </c>
      <c r="D1190" s="488"/>
      <c r="E1190" s="488">
        <v>4352.55</v>
      </c>
      <c r="F1190" s="488">
        <v>0</v>
      </c>
      <c r="G1190" s="488"/>
      <c r="H1190" s="487"/>
    </row>
    <row r="1191" spans="2:8" ht="25.5">
      <c r="B1191" s="490" t="s">
        <v>1664</v>
      </c>
      <c r="C1191" s="489" t="s">
        <v>941</v>
      </c>
      <c r="D1191" s="488"/>
      <c r="E1191" s="488">
        <v>0</v>
      </c>
      <c r="F1191" s="488">
        <v>4352.55</v>
      </c>
      <c r="G1191" s="488"/>
      <c r="H1191" s="487"/>
    </row>
    <row r="1192" spans="2:8" ht="25.5">
      <c r="B1192" s="490" t="s">
        <v>1663</v>
      </c>
      <c r="C1192" s="489" t="s">
        <v>941</v>
      </c>
      <c r="D1192" s="488"/>
      <c r="E1192" s="488">
        <v>4352.55</v>
      </c>
      <c r="F1192" s="488">
        <v>0</v>
      </c>
      <c r="G1192" s="488"/>
      <c r="H1192" s="487"/>
    </row>
    <row r="1193" spans="2:8" ht="25.5">
      <c r="B1193" s="490" t="s">
        <v>1662</v>
      </c>
      <c r="C1193" s="489" t="s">
        <v>939</v>
      </c>
      <c r="D1193" s="488"/>
      <c r="E1193" s="488">
        <v>0</v>
      </c>
      <c r="F1193" s="488">
        <v>4352.55</v>
      </c>
      <c r="G1193" s="488"/>
      <c r="H1193" s="487"/>
    </row>
    <row r="1194" spans="2:8" ht="25.5">
      <c r="B1194" s="490" t="s">
        <v>1661</v>
      </c>
      <c r="C1194" s="489" t="s">
        <v>939</v>
      </c>
      <c r="D1194" s="488"/>
      <c r="E1194" s="488">
        <v>4352.55</v>
      </c>
      <c r="F1194" s="488">
        <v>0</v>
      </c>
      <c r="G1194" s="488"/>
      <c r="H1194" s="487"/>
    </row>
    <row r="1195" spans="2:8" ht="25.5">
      <c r="B1195" s="490" t="s">
        <v>1660</v>
      </c>
      <c r="C1195" s="489" t="s">
        <v>937</v>
      </c>
      <c r="D1195" s="488"/>
      <c r="E1195" s="488">
        <v>0</v>
      </c>
      <c r="F1195" s="488">
        <v>4352.55</v>
      </c>
      <c r="G1195" s="488"/>
      <c r="H1195" s="487"/>
    </row>
    <row r="1196" spans="2:8" ht="25.5">
      <c r="B1196" s="490" t="s">
        <v>1659</v>
      </c>
      <c r="C1196" s="489" t="s">
        <v>937</v>
      </c>
      <c r="D1196" s="488"/>
      <c r="E1196" s="488">
        <v>4352.55</v>
      </c>
      <c r="F1196" s="488">
        <v>0</v>
      </c>
      <c r="G1196" s="488"/>
      <c r="H1196" s="487"/>
    </row>
    <row r="1197" spans="2:8" ht="25.5">
      <c r="B1197" s="490" t="s">
        <v>1658</v>
      </c>
      <c r="C1197" s="489" t="s">
        <v>935</v>
      </c>
      <c r="D1197" s="488"/>
      <c r="E1197" s="488">
        <v>0</v>
      </c>
      <c r="F1197" s="488">
        <v>4352.55</v>
      </c>
      <c r="G1197" s="488"/>
      <c r="H1197" s="487"/>
    </row>
    <row r="1198" spans="2:8" ht="25.5">
      <c r="B1198" s="490" t="s">
        <v>1657</v>
      </c>
      <c r="C1198" s="489" t="s">
        <v>935</v>
      </c>
      <c r="D1198" s="488"/>
      <c r="E1198" s="488">
        <v>4352.55</v>
      </c>
      <c r="F1198" s="488">
        <v>0</v>
      </c>
      <c r="G1198" s="488"/>
      <c r="H1198" s="487"/>
    </row>
    <row r="1199" spans="2:8" ht="25.5">
      <c r="B1199" s="490" t="s">
        <v>1656</v>
      </c>
      <c r="C1199" s="489" t="s">
        <v>933</v>
      </c>
      <c r="D1199" s="488"/>
      <c r="E1199" s="488">
        <v>0</v>
      </c>
      <c r="F1199" s="488">
        <v>4352.55</v>
      </c>
      <c r="G1199" s="488"/>
      <c r="H1199" s="487"/>
    </row>
    <row r="1200" spans="2:8" ht="25.5">
      <c r="B1200" s="490" t="s">
        <v>1655</v>
      </c>
      <c r="C1200" s="489" t="s">
        <v>933</v>
      </c>
      <c r="D1200" s="488"/>
      <c r="E1200" s="488">
        <v>4352.55</v>
      </c>
      <c r="F1200" s="488">
        <v>0</v>
      </c>
      <c r="G1200" s="488"/>
      <c r="H1200" s="487"/>
    </row>
    <row r="1201" spans="2:8">
      <c r="B1201" s="490" t="s">
        <v>1654</v>
      </c>
      <c r="C1201" s="489" t="s">
        <v>931</v>
      </c>
      <c r="D1201" s="488"/>
      <c r="E1201" s="488">
        <v>0</v>
      </c>
      <c r="F1201" s="488">
        <v>4352.55</v>
      </c>
      <c r="G1201" s="488"/>
      <c r="H1201" s="487"/>
    </row>
    <row r="1202" spans="2:8">
      <c r="B1202" s="490" t="s">
        <v>1653</v>
      </c>
      <c r="C1202" s="489" t="s">
        <v>931</v>
      </c>
      <c r="D1202" s="488"/>
      <c r="E1202" s="488">
        <v>4352.55</v>
      </c>
      <c r="F1202" s="488">
        <v>0</v>
      </c>
      <c r="G1202" s="488"/>
      <c r="H1202" s="487"/>
    </row>
    <row r="1203" spans="2:8" ht="25.5">
      <c r="B1203" s="490" t="s">
        <v>1652</v>
      </c>
      <c r="C1203" s="489" t="s">
        <v>929</v>
      </c>
      <c r="D1203" s="488"/>
      <c r="E1203" s="488">
        <v>0</v>
      </c>
      <c r="F1203" s="488">
        <v>4352.55</v>
      </c>
      <c r="G1203" s="488"/>
      <c r="H1203" s="487"/>
    </row>
    <row r="1204" spans="2:8" ht="25.5">
      <c r="B1204" s="490" t="s">
        <v>1651</v>
      </c>
      <c r="C1204" s="489" t="s">
        <v>929</v>
      </c>
      <c r="D1204" s="488"/>
      <c r="E1204" s="488">
        <v>4352.55</v>
      </c>
      <c r="F1204" s="488">
        <v>0</v>
      </c>
      <c r="G1204" s="488"/>
      <c r="H1204" s="487"/>
    </row>
    <row r="1205" spans="2:8" ht="25.5">
      <c r="B1205" s="490" t="s">
        <v>1650</v>
      </c>
      <c r="C1205" s="489" t="s">
        <v>771</v>
      </c>
      <c r="D1205" s="488"/>
      <c r="E1205" s="488">
        <v>0</v>
      </c>
      <c r="F1205" s="488">
        <v>850</v>
      </c>
      <c r="G1205" s="488"/>
      <c r="H1205" s="487"/>
    </row>
    <row r="1206" spans="2:8" ht="25.5">
      <c r="B1206" s="490" t="s">
        <v>1649</v>
      </c>
      <c r="C1206" s="489" t="s">
        <v>771</v>
      </c>
      <c r="D1206" s="488"/>
      <c r="E1206" s="488">
        <v>850</v>
      </c>
      <c r="F1206" s="488">
        <v>0</v>
      </c>
      <c r="G1206" s="488"/>
      <c r="H1206" s="487"/>
    </row>
    <row r="1207" spans="2:8" ht="25.5">
      <c r="B1207" s="490" t="s">
        <v>1648</v>
      </c>
      <c r="C1207" s="489" t="s">
        <v>923</v>
      </c>
      <c r="D1207" s="488"/>
      <c r="E1207" s="488">
        <v>0</v>
      </c>
      <c r="F1207" s="488">
        <v>1300</v>
      </c>
      <c r="G1207" s="488"/>
      <c r="H1207" s="487"/>
    </row>
    <row r="1208" spans="2:8" ht="25.5">
      <c r="B1208" s="490" t="s">
        <v>1647</v>
      </c>
      <c r="C1208" s="489" t="s">
        <v>923</v>
      </c>
      <c r="D1208" s="488"/>
      <c r="E1208" s="488">
        <v>1300</v>
      </c>
      <c r="F1208" s="488">
        <v>0</v>
      </c>
      <c r="G1208" s="488"/>
      <c r="H1208" s="487"/>
    </row>
    <row r="1209" spans="2:8" ht="25.5">
      <c r="B1209" s="490" t="s">
        <v>1646</v>
      </c>
      <c r="C1209" s="489" t="s">
        <v>923</v>
      </c>
      <c r="D1209" s="488"/>
      <c r="E1209" s="488">
        <v>0</v>
      </c>
      <c r="F1209" s="488">
        <v>1300</v>
      </c>
      <c r="G1209" s="488"/>
      <c r="H1209" s="487"/>
    </row>
    <row r="1210" spans="2:8" ht="25.5">
      <c r="B1210" s="490" t="s">
        <v>1645</v>
      </c>
      <c r="C1210" s="489" t="s">
        <v>923</v>
      </c>
      <c r="D1210" s="488"/>
      <c r="E1210" s="488">
        <v>1300</v>
      </c>
      <c r="F1210" s="488">
        <v>0</v>
      </c>
      <c r="G1210" s="488"/>
      <c r="H1210" s="487"/>
    </row>
    <row r="1211" spans="2:8" ht="25.5">
      <c r="B1211" s="490" t="s">
        <v>1644</v>
      </c>
      <c r="C1211" s="489" t="s">
        <v>923</v>
      </c>
      <c r="D1211" s="488"/>
      <c r="E1211" s="488">
        <v>0</v>
      </c>
      <c r="F1211" s="488">
        <v>1200</v>
      </c>
      <c r="G1211" s="488"/>
      <c r="H1211" s="487"/>
    </row>
    <row r="1212" spans="2:8" ht="25.5">
      <c r="B1212" s="490" t="s">
        <v>1643</v>
      </c>
      <c r="C1212" s="489" t="s">
        <v>923</v>
      </c>
      <c r="D1212" s="488"/>
      <c r="E1212" s="488">
        <v>1200</v>
      </c>
      <c r="F1212" s="488">
        <v>0</v>
      </c>
      <c r="G1212" s="488"/>
      <c r="H1212" s="487"/>
    </row>
    <row r="1213" spans="2:8" ht="25.5">
      <c r="B1213" s="490" t="s">
        <v>1642</v>
      </c>
      <c r="C1213" s="489" t="s">
        <v>923</v>
      </c>
      <c r="D1213" s="488"/>
      <c r="E1213" s="488">
        <v>0</v>
      </c>
      <c r="F1213" s="488">
        <v>1200</v>
      </c>
      <c r="G1213" s="488"/>
      <c r="H1213" s="487"/>
    </row>
    <row r="1214" spans="2:8" ht="25.5">
      <c r="B1214" s="490" t="s">
        <v>1641</v>
      </c>
      <c r="C1214" s="489" t="s">
        <v>923</v>
      </c>
      <c r="D1214" s="488"/>
      <c r="E1214" s="488">
        <v>1200</v>
      </c>
      <c r="F1214" s="488">
        <v>0</v>
      </c>
      <c r="G1214" s="488"/>
      <c r="H1214" s="487"/>
    </row>
    <row r="1215" spans="2:8" ht="25.5">
      <c r="B1215" s="490" t="s">
        <v>1640</v>
      </c>
      <c r="C1215" s="489" t="s">
        <v>921</v>
      </c>
      <c r="D1215" s="488"/>
      <c r="E1215" s="488">
        <v>0</v>
      </c>
      <c r="F1215" s="488">
        <v>4352.55</v>
      </c>
      <c r="G1215" s="488"/>
      <c r="H1215" s="487"/>
    </row>
    <row r="1216" spans="2:8" ht="25.5">
      <c r="B1216" s="490" t="s">
        <v>1639</v>
      </c>
      <c r="C1216" s="489" t="s">
        <v>921</v>
      </c>
      <c r="D1216" s="488"/>
      <c r="E1216" s="488">
        <v>4352.55</v>
      </c>
      <c r="F1216" s="488">
        <v>0</v>
      </c>
      <c r="G1216" s="488"/>
      <c r="H1216" s="487"/>
    </row>
    <row r="1217" spans="2:8" ht="25.5">
      <c r="B1217" s="490" t="s">
        <v>1638</v>
      </c>
      <c r="C1217" s="489" t="s">
        <v>919</v>
      </c>
      <c r="D1217" s="488"/>
      <c r="E1217" s="488">
        <v>0</v>
      </c>
      <c r="F1217" s="488">
        <v>4352.55</v>
      </c>
      <c r="G1217" s="488"/>
      <c r="H1217" s="487"/>
    </row>
    <row r="1218" spans="2:8" ht="25.5">
      <c r="B1218" s="490" t="s">
        <v>1637</v>
      </c>
      <c r="C1218" s="489" t="s">
        <v>919</v>
      </c>
      <c r="D1218" s="488"/>
      <c r="E1218" s="488">
        <v>4352.55</v>
      </c>
      <c r="F1218" s="488">
        <v>0</v>
      </c>
      <c r="G1218" s="488"/>
      <c r="H1218" s="487"/>
    </row>
    <row r="1219" spans="2:8" ht="25.5">
      <c r="B1219" s="490" t="s">
        <v>1636</v>
      </c>
      <c r="C1219" s="489" t="s">
        <v>917</v>
      </c>
      <c r="D1219" s="488"/>
      <c r="E1219" s="488">
        <v>0</v>
      </c>
      <c r="F1219" s="488">
        <v>4352.55</v>
      </c>
      <c r="G1219" s="488"/>
      <c r="H1219" s="487"/>
    </row>
    <row r="1220" spans="2:8" ht="25.5">
      <c r="B1220" s="490" t="s">
        <v>1635</v>
      </c>
      <c r="C1220" s="489" t="s">
        <v>917</v>
      </c>
      <c r="D1220" s="488"/>
      <c r="E1220" s="488">
        <v>4352.55</v>
      </c>
      <c r="F1220" s="488">
        <v>0</v>
      </c>
      <c r="G1220" s="488"/>
      <c r="H1220" s="487"/>
    </row>
    <row r="1221" spans="2:8" ht="25.5">
      <c r="B1221" s="490" t="s">
        <v>1634</v>
      </c>
      <c r="C1221" s="489" t="s">
        <v>915</v>
      </c>
      <c r="D1221" s="488"/>
      <c r="E1221" s="488">
        <v>0</v>
      </c>
      <c r="F1221" s="488">
        <v>4352.55</v>
      </c>
      <c r="G1221" s="488"/>
      <c r="H1221" s="487"/>
    </row>
    <row r="1222" spans="2:8" ht="25.5">
      <c r="B1222" s="490" t="s">
        <v>1633</v>
      </c>
      <c r="C1222" s="489" t="s">
        <v>915</v>
      </c>
      <c r="D1222" s="488"/>
      <c r="E1222" s="488">
        <v>4352.55</v>
      </c>
      <c r="F1222" s="488">
        <v>0</v>
      </c>
      <c r="G1222" s="488"/>
      <c r="H1222" s="487"/>
    </row>
    <row r="1223" spans="2:8" ht="25.5">
      <c r="B1223" s="490" t="s">
        <v>1632</v>
      </c>
      <c r="C1223" s="489" t="s">
        <v>913</v>
      </c>
      <c r="D1223" s="488"/>
      <c r="E1223" s="488">
        <v>0</v>
      </c>
      <c r="F1223" s="488">
        <v>4352.55</v>
      </c>
      <c r="G1223" s="488"/>
      <c r="H1223" s="487"/>
    </row>
    <row r="1224" spans="2:8" ht="25.5">
      <c r="B1224" s="490" t="s">
        <v>1631</v>
      </c>
      <c r="C1224" s="489" t="s">
        <v>913</v>
      </c>
      <c r="D1224" s="488"/>
      <c r="E1224" s="488">
        <v>4352.55</v>
      </c>
      <c r="F1224" s="488">
        <v>0</v>
      </c>
      <c r="G1224" s="488"/>
      <c r="H1224" s="487"/>
    </row>
    <row r="1225" spans="2:8" ht="25.5">
      <c r="B1225" s="490" t="s">
        <v>1630</v>
      </c>
      <c r="C1225" s="489" t="s">
        <v>911</v>
      </c>
      <c r="D1225" s="488"/>
      <c r="E1225" s="488">
        <v>0</v>
      </c>
      <c r="F1225" s="488">
        <v>4352.55</v>
      </c>
      <c r="G1225" s="488"/>
      <c r="H1225" s="487"/>
    </row>
    <row r="1226" spans="2:8" ht="25.5">
      <c r="B1226" s="490" t="s">
        <v>1629</v>
      </c>
      <c r="C1226" s="489" t="s">
        <v>911</v>
      </c>
      <c r="D1226" s="488"/>
      <c r="E1226" s="488">
        <v>4352.55</v>
      </c>
      <c r="F1226" s="488">
        <v>0</v>
      </c>
      <c r="G1226" s="488"/>
      <c r="H1226" s="487"/>
    </row>
    <row r="1227" spans="2:8" ht="25.5">
      <c r="B1227" s="490" t="s">
        <v>1628</v>
      </c>
      <c r="C1227" s="489" t="s">
        <v>909</v>
      </c>
      <c r="D1227" s="488"/>
      <c r="E1227" s="488">
        <v>0</v>
      </c>
      <c r="F1227" s="488">
        <v>4352.55</v>
      </c>
      <c r="G1227" s="488"/>
      <c r="H1227" s="487"/>
    </row>
    <row r="1228" spans="2:8" ht="25.5">
      <c r="B1228" s="490" t="s">
        <v>1627</v>
      </c>
      <c r="C1228" s="489" t="s">
        <v>909</v>
      </c>
      <c r="D1228" s="488"/>
      <c r="E1228" s="488">
        <v>4352.55</v>
      </c>
      <c r="F1228" s="488">
        <v>0</v>
      </c>
      <c r="G1228" s="488"/>
      <c r="H1228" s="487"/>
    </row>
    <row r="1229" spans="2:8" ht="25.5">
      <c r="B1229" s="490" t="s">
        <v>1626</v>
      </c>
      <c r="C1229" s="489" t="s">
        <v>907</v>
      </c>
      <c r="D1229" s="488"/>
      <c r="E1229" s="488">
        <v>0</v>
      </c>
      <c r="F1229" s="488">
        <v>4352.55</v>
      </c>
      <c r="G1229" s="488"/>
      <c r="H1229" s="487"/>
    </row>
    <row r="1230" spans="2:8" ht="25.5">
      <c r="B1230" s="490" t="s">
        <v>1625</v>
      </c>
      <c r="C1230" s="489" t="s">
        <v>907</v>
      </c>
      <c r="D1230" s="488"/>
      <c r="E1230" s="488">
        <v>4352.55</v>
      </c>
      <c r="F1230" s="488">
        <v>0</v>
      </c>
      <c r="G1230" s="488"/>
      <c r="H1230" s="487"/>
    </row>
    <row r="1231" spans="2:8" ht="25.5">
      <c r="B1231" s="490" t="s">
        <v>1624</v>
      </c>
      <c r="C1231" s="489" t="s">
        <v>905</v>
      </c>
      <c r="D1231" s="488"/>
      <c r="E1231" s="488">
        <v>0</v>
      </c>
      <c r="F1231" s="488">
        <v>4352.55</v>
      </c>
      <c r="G1231" s="488"/>
      <c r="H1231" s="487"/>
    </row>
    <row r="1232" spans="2:8" ht="25.5">
      <c r="B1232" s="490" t="s">
        <v>1623</v>
      </c>
      <c r="C1232" s="489" t="s">
        <v>905</v>
      </c>
      <c r="D1232" s="488"/>
      <c r="E1232" s="488">
        <v>4352.55</v>
      </c>
      <c r="F1232" s="488">
        <v>0</v>
      </c>
      <c r="G1232" s="488"/>
      <c r="H1232" s="487"/>
    </row>
    <row r="1233" spans="2:8">
      <c r="B1233" s="490" t="s">
        <v>1622</v>
      </c>
      <c r="C1233" s="489" t="s">
        <v>903</v>
      </c>
      <c r="D1233" s="488"/>
      <c r="E1233" s="488">
        <v>0</v>
      </c>
      <c r="F1233" s="488">
        <v>8535.4599999999991</v>
      </c>
      <c r="G1233" s="488"/>
      <c r="H1233" s="487"/>
    </row>
    <row r="1234" spans="2:8">
      <c r="B1234" s="490" t="s">
        <v>1621</v>
      </c>
      <c r="C1234" s="489" t="s">
        <v>903</v>
      </c>
      <c r="D1234" s="488"/>
      <c r="E1234" s="488">
        <v>8535.4599999999991</v>
      </c>
      <c r="F1234" s="488">
        <v>0</v>
      </c>
      <c r="G1234" s="488"/>
      <c r="H1234" s="487"/>
    </row>
    <row r="1235" spans="2:8">
      <c r="B1235" s="490" t="s">
        <v>1620</v>
      </c>
      <c r="C1235" s="489" t="s">
        <v>901</v>
      </c>
      <c r="D1235" s="488"/>
      <c r="E1235" s="488">
        <v>0</v>
      </c>
      <c r="F1235" s="488">
        <v>4352.55</v>
      </c>
      <c r="G1235" s="488"/>
      <c r="H1235" s="487"/>
    </row>
    <row r="1236" spans="2:8">
      <c r="B1236" s="490" t="s">
        <v>1619</v>
      </c>
      <c r="C1236" s="489" t="s">
        <v>901</v>
      </c>
      <c r="D1236" s="488"/>
      <c r="E1236" s="488">
        <v>4352.55</v>
      </c>
      <c r="F1236" s="488">
        <v>0</v>
      </c>
      <c r="G1236" s="488"/>
      <c r="H1236" s="487"/>
    </row>
    <row r="1237" spans="2:8" ht="25.5">
      <c r="B1237" s="490" t="s">
        <v>1618</v>
      </c>
      <c r="C1237" s="489" t="s">
        <v>899</v>
      </c>
      <c r="D1237" s="488"/>
      <c r="E1237" s="488">
        <v>0</v>
      </c>
      <c r="F1237" s="488">
        <v>4352.55</v>
      </c>
      <c r="G1237" s="488"/>
      <c r="H1237" s="487"/>
    </row>
    <row r="1238" spans="2:8" ht="25.5">
      <c r="B1238" s="490" t="s">
        <v>1617</v>
      </c>
      <c r="C1238" s="489" t="s">
        <v>899</v>
      </c>
      <c r="D1238" s="488"/>
      <c r="E1238" s="488">
        <v>4352.55</v>
      </c>
      <c r="F1238" s="488">
        <v>0</v>
      </c>
      <c r="G1238" s="488"/>
      <c r="H1238" s="487"/>
    </row>
    <row r="1239" spans="2:8">
      <c r="B1239" s="490" t="s">
        <v>1616</v>
      </c>
      <c r="C1239" s="489" t="s">
        <v>897</v>
      </c>
      <c r="D1239" s="488">
        <v>0</v>
      </c>
      <c r="E1239" s="488">
        <v>207692.54</v>
      </c>
      <c r="F1239" s="488">
        <v>207692.54</v>
      </c>
      <c r="G1239" s="488">
        <v>0</v>
      </c>
      <c r="H1239" s="487"/>
    </row>
    <row r="1240" spans="2:8">
      <c r="B1240" s="490" t="s">
        <v>1615</v>
      </c>
      <c r="C1240" s="489" t="s">
        <v>895</v>
      </c>
      <c r="D1240" s="488">
        <v>0</v>
      </c>
      <c r="E1240" s="488">
        <v>207692.54</v>
      </c>
      <c r="F1240" s="488">
        <v>207692.54</v>
      </c>
      <c r="G1240" s="488">
        <v>0</v>
      </c>
      <c r="H1240" s="487"/>
    </row>
    <row r="1241" spans="2:8">
      <c r="B1241" s="490" t="s">
        <v>1614</v>
      </c>
      <c r="C1241" s="489" t="s">
        <v>893</v>
      </c>
      <c r="D1241" s="488">
        <v>0</v>
      </c>
      <c r="E1241" s="488">
        <v>85345.24</v>
      </c>
      <c r="F1241" s="488">
        <v>85345.24</v>
      </c>
      <c r="G1241" s="488">
        <v>0</v>
      </c>
      <c r="H1241" s="487"/>
    </row>
    <row r="1242" spans="2:8">
      <c r="B1242" s="490" t="s">
        <v>1613</v>
      </c>
      <c r="C1242" s="489" t="s">
        <v>852</v>
      </c>
      <c r="D1242" s="488"/>
      <c r="E1242" s="488">
        <v>0</v>
      </c>
      <c r="F1242" s="488">
        <v>7913.9</v>
      </c>
      <c r="G1242" s="488"/>
      <c r="H1242" s="487"/>
    </row>
    <row r="1243" spans="2:8">
      <c r="B1243" s="490" t="s">
        <v>1612</v>
      </c>
      <c r="C1243" s="489" t="s">
        <v>852</v>
      </c>
      <c r="D1243" s="488"/>
      <c r="E1243" s="488">
        <v>7913.9</v>
      </c>
      <c r="F1243" s="488">
        <v>0</v>
      </c>
      <c r="G1243" s="488"/>
      <c r="H1243" s="487"/>
    </row>
    <row r="1244" spans="2:8">
      <c r="B1244" s="490" t="s">
        <v>1611</v>
      </c>
      <c r="C1244" s="489" t="s">
        <v>852</v>
      </c>
      <c r="D1244" s="488"/>
      <c r="E1244" s="488">
        <v>0</v>
      </c>
      <c r="F1244" s="488">
        <v>7913.9</v>
      </c>
      <c r="G1244" s="488"/>
      <c r="H1244" s="487"/>
    </row>
    <row r="1245" spans="2:8">
      <c r="B1245" s="490" t="s">
        <v>1610</v>
      </c>
      <c r="C1245" s="489" t="s">
        <v>852</v>
      </c>
      <c r="D1245" s="488"/>
      <c r="E1245" s="488">
        <v>7913.9</v>
      </c>
      <c r="F1245" s="488">
        <v>0</v>
      </c>
      <c r="G1245" s="488"/>
      <c r="H1245" s="487"/>
    </row>
    <row r="1246" spans="2:8">
      <c r="B1246" s="490" t="s">
        <v>1609</v>
      </c>
      <c r="C1246" s="489" t="s">
        <v>857</v>
      </c>
      <c r="D1246" s="488"/>
      <c r="E1246" s="488">
        <v>0</v>
      </c>
      <c r="F1246" s="488">
        <v>37500.080000000002</v>
      </c>
      <c r="G1246" s="488"/>
      <c r="H1246" s="487"/>
    </row>
    <row r="1247" spans="2:8">
      <c r="B1247" s="490" t="s">
        <v>1608</v>
      </c>
      <c r="C1247" s="489" t="s">
        <v>857</v>
      </c>
      <c r="D1247" s="488"/>
      <c r="E1247" s="488">
        <v>37500.080000000002</v>
      </c>
      <c r="F1247" s="488">
        <v>0</v>
      </c>
      <c r="G1247" s="488"/>
      <c r="H1247" s="487"/>
    </row>
    <row r="1248" spans="2:8">
      <c r="B1248" s="490" t="s">
        <v>1607</v>
      </c>
      <c r="C1248" s="489" t="s">
        <v>852</v>
      </c>
      <c r="D1248" s="488"/>
      <c r="E1248" s="488">
        <v>0</v>
      </c>
      <c r="F1248" s="488">
        <v>7913.9</v>
      </c>
      <c r="G1248" s="488"/>
      <c r="H1248" s="487"/>
    </row>
    <row r="1249" spans="2:8">
      <c r="B1249" s="490" t="s">
        <v>1606</v>
      </c>
      <c r="C1249" s="489" t="s">
        <v>852</v>
      </c>
      <c r="D1249" s="488"/>
      <c r="E1249" s="488">
        <v>7913.9</v>
      </c>
      <c r="F1249" s="488">
        <v>0</v>
      </c>
      <c r="G1249" s="488"/>
      <c r="H1249" s="487"/>
    </row>
    <row r="1250" spans="2:8">
      <c r="B1250" s="490" t="s">
        <v>1605</v>
      </c>
      <c r="C1250" s="489" t="s">
        <v>854</v>
      </c>
      <c r="D1250" s="488"/>
      <c r="E1250" s="488">
        <v>0</v>
      </c>
      <c r="F1250" s="488">
        <v>12232.61</v>
      </c>
      <c r="G1250" s="488"/>
      <c r="H1250" s="487"/>
    </row>
    <row r="1251" spans="2:8">
      <c r="B1251" s="490" t="s">
        <v>1604</v>
      </c>
      <c r="C1251" s="489" t="s">
        <v>854</v>
      </c>
      <c r="D1251" s="488"/>
      <c r="E1251" s="488">
        <v>12232.61</v>
      </c>
      <c r="F1251" s="488">
        <v>0</v>
      </c>
      <c r="G1251" s="488"/>
      <c r="H1251" s="487"/>
    </row>
    <row r="1252" spans="2:8">
      <c r="B1252" s="490" t="s">
        <v>1603</v>
      </c>
      <c r="C1252" s="489" t="s">
        <v>852</v>
      </c>
      <c r="D1252" s="488"/>
      <c r="E1252" s="488">
        <v>0</v>
      </c>
      <c r="F1252" s="488">
        <v>11870.85</v>
      </c>
      <c r="G1252" s="488"/>
      <c r="H1252" s="487"/>
    </row>
    <row r="1253" spans="2:8">
      <c r="B1253" s="490" t="s">
        <v>1602</v>
      </c>
      <c r="C1253" s="489" t="s">
        <v>852</v>
      </c>
      <c r="D1253" s="488"/>
      <c r="E1253" s="488">
        <v>11870.85</v>
      </c>
      <c r="F1253" s="488">
        <v>0</v>
      </c>
      <c r="G1253" s="488"/>
      <c r="H1253" s="487"/>
    </row>
    <row r="1254" spans="2:8">
      <c r="B1254" s="490" t="s">
        <v>1601</v>
      </c>
      <c r="C1254" s="489" t="s">
        <v>885</v>
      </c>
      <c r="D1254" s="488">
        <v>0</v>
      </c>
      <c r="E1254" s="488">
        <v>69051.58</v>
      </c>
      <c r="F1254" s="488">
        <v>69051.58</v>
      </c>
      <c r="G1254" s="488">
        <v>0</v>
      </c>
      <c r="H1254" s="487"/>
    </row>
    <row r="1255" spans="2:8">
      <c r="B1255" s="490" t="s">
        <v>1600</v>
      </c>
      <c r="C1255" s="489" t="s">
        <v>852</v>
      </c>
      <c r="D1255" s="488"/>
      <c r="E1255" s="488">
        <v>0</v>
      </c>
      <c r="F1255" s="488">
        <v>6000.3</v>
      </c>
      <c r="G1255" s="488"/>
      <c r="H1255" s="487"/>
    </row>
    <row r="1256" spans="2:8">
      <c r="B1256" s="490" t="s">
        <v>1599</v>
      </c>
      <c r="C1256" s="489" t="s">
        <v>852</v>
      </c>
      <c r="D1256" s="488"/>
      <c r="E1256" s="488">
        <v>6000.3</v>
      </c>
      <c r="F1256" s="488">
        <v>0</v>
      </c>
      <c r="G1256" s="488"/>
      <c r="H1256" s="487"/>
    </row>
    <row r="1257" spans="2:8">
      <c r="B1257" s="490" t="s">
        <v>1598</v>
      </c>
      <c r="C1257" s="489" t="s">
        <v>852</v>
      </c>
      <c r="D1257" s="488"/>
      <c r="E1257" s="488">
        <v>0</v>
      </c>
      <c r="F1257" s="488">
        <v>6000.3</v>
      </c>
      <c r="G1257" s="488"/>
      <c r="H1257" s="487"/>
    </row>
    <row r="1258" spans="2:8">
      <c r="B1258" s="490" t="s">
        <v>1597</v>
      </c>
      <c r="C1258" s="489" t="s">
        <v>852</v>
      </c>
      <c r="D1258" s="488"/>
      <c r="E1258" s="488">
        <v>6000.3</v>
      </c>
      <c r="F1258" s="488">
        <v>0</v>
      </c>
      <c r="G1258" s="488"/>
      <c r="H1258" s="487"/>
    </row>
    <row r="1259" spans="2:8">
      <c r="B1259" s="490" t="s">
        <v>1596</v>
      </c>
      <c r="C1259" s="489" t="s">
        <v>857</v>
      </c>
      <c r="D1259" s="488"/>
      <c r="E1259" s="488">
        <v>0</v>
      </c>
      <c r="F1259" s="488">
        <v>32775.5</v>
      </c>
      <c r="G1259" s="488"/>
      <c r="H1259" s="487"/>
    </row>
    <row r="1260" spans="2:8">
      <c r="B1260" s="490" t="s">
        <v>1595</v>
      </c>
      <c r="C1260" s="489" t="s">
        <v>857</v>
      </c>
      <c r="D1260" s="488"/>
      <c r="E1260" s="488">
        <v>32775.5</v>
      </c>
      <c r="F1260" s="488">
        <v>0</v>
      </c>
      <c r="G1260" s="488"/>
      <c r="H1260" s="487"/>
    </row>
    <row r="1261" spans="2:8">
      <c r="B1261" s="490" t="s">
        <v>1594</v>
      </c>
      <c r="C1261" s="489" t="s">
        <v>852</v>
      </c>
      <c r="D1261" s="488"/>
      <c r="E1261" s="488">
        <v>0</v>
      </c>
      <c r="F1261" s="488">
        <v>6000.3</v>
      </c>
      <c r="G1261" s="488"/>
      <c r="H1261" s="487"/>
    </row>
    <row r="1262" spans="2:8">
      <c r="B1262" s="490" t="s">
        <v>1593</v>
      </c>
      <c r="C1262" s="489" t="s">
        <v>852</v>
      </c>
      <c r="D1262" s="488"/>
      <c r="E1262" s="488">
        <v>6000.3</v>
      </c>
      <c r="F1262" s="488">
        <v>0</v>
      </c>
      <c r="G1262" s="488"/>
      <c r="H1262" s="487"/>
    </row>
    <row r="1263" spans="2:8">
      <c r="B1263" s="490" t="s">
        <v>1592</v>
      </c>
      <c r="C1263" s="489" t="s">
        <v>854</v>
      </c>
      <c r="D1263" s="488"/>
      <c r="E1263" s="488">
        <v>0</v>
      </c>
      <c r="F1263" s="488">
        <v>9274.73</v>
      </c>
      <c r="G1263" s="488"/>
      <c r="H1263" s="487"/>
    </row>
    <row r="1264" spans="2:8">
      <c r="B1264" s="490" t="s">
        <v>1591</v>
      </c>
      <c r="C1264" s="489" t="s">
        <v>854</v>
      </c>
      <c r="D1264" s="488"/>
      <c r="E1264" s="488">
        <v>9274.73</v>
      </c>
      <c r="F1264" s="488">
        <v>0</v>
      </c>
      <c r="G1264" s="488"/>
      <c r="H1264" s="487"/>
    </row>
    <row r="1265" spans="2:8">
      <c r="B1265" s="490" t="s">
        <v>1590</v>
      </c>
      <c r="C1265" s="489" t="s">
        <v>852</v>
      </c>
      <c r="D1265" s="488"/>
      <c r="E1265" s="488">
        <v>0</v>
      </c>
      <c r="F1265" s="488">
        <v>9000.4500000000007</v>
      </c>
      <c r="G1265" s="488"/>
      <c r="H1265" s="487"/>
    </row>
    <row r="1266" spans="2:8">
      <c r="B1266" s="490" t="s">
        <v>1589</v>
      </c>
      <c r="C1266" s="489" t="s">
        <v>852</v>
      </c>
      <c r="D1266" s="488"/>
      <c r="E1266" s="488">
        <v>9000.4500000000007</v>
      </c>
      <c r="F1266" s="488">
        <v>0</v>
      </c>
      <c r="G1266" s="488"/>
      <c r="H1266" s="487"/>
    </row>
    <row r="1267" spans="2:8">
      <c r="B1267" s="490" t="s">
        <v>1588</v>
      </c>
      <c r="C1267" s="489" t="s">
        <v>877</v>
      </c>
      <c r="D1267" s="488">
        <v>0</v>
      </c>
      <c r="E1267" s="488">
        <v>20226.57</v>
      </c>
      <c r="F1267" s="488">
        <v>20226.57</v>
      </c>
      <c r="G1267" s="488">
        <v>0</v>
      </c>
      <c r="H1267" s="487"/>
    </row>
    <row r="1268" spans="2:8">
      <c r="B1268" s="490" t="s">
        <v>1587</v>
      </c>
      <c r="C1268" s="489" t="s">
        <v>852</v>
      </c>
      <c r="D1268" s="488"/>
      <c r="E1268" s="488">
        <v>0</v>
      </c>
      <c r="F1268" s="488">
        <v>1728.14</v>
      </c>
      <c r="G1268" s="488"/>
      <c r="H1268" s="487"/>
    </row>
    <row r="1269" spans="2:8">
      <c r="B1269" s="490" t="s">
        <v>1586</v>
      </c>
      <c r="C1269" s="489" t="s">
        <v>852</v>
      </c>
      <c r="D1269" s="488"/>
      <c r="E1269" s="488">
        <v>1728.14</v>
      </c>
      <c r="F1269" s="488">
        <v>0</v>
      </c>
      <c r="G1269" s="488"/>
      <c r="H1269" s="487"/>
    </row>
    <row r="1270" spans="2:8">
      <c r="B1270" s="490" t="s">
        <v>1585</v>
      </c>
      <c r="C1270" s="489" t="s">
        <v>852</v>
      </c>
      <c r="D1270" s="488"/>
      <c r="E1270" s="488">
        <v>0</v>
      </c>
      <c r="F1270" s="488">
        <v>1728.14</v>
      </c>
      <c r="G1270" s="488"/>
      <c r="H1270" s="487"/>
    </row>
    <row r="1271" spans="2:8">
      <c r="B1271" s="490" t="s">
        <v>1584</v>
      </c>
      <c r="C1271" s="489" t="s">
        <v>852</v>
      </c>
      <c r="D1271" s="488"/>
      <c r="E1271" s="488">
        <v>1728.14</v>
      </c>
      <c r="F1271" s="488">
        <v>0</v>
      </c>
      <c r="G1271" s="488"/>
      <c r="H1271" s="487"/>
    </row>
    <row r="1272" spans="2:8">
      <c r="B1272" s="490" t="s">
        <v>1583</v>
      </c>
      <c r="C1272" s="489" t="s">
        <v>857</v>
      </c>
      <c r="D1272" s="488"/>
      <c r="E1272" s="488">
        <v>0</v>
      </c>
      <c r="F1272" s="488">
        <v>8636.9500000000007</v>
      </c>
      <c r="G1272" s="488"/>
      <c r="H1272" s="487"/>
    </row>
    <row r="1273" spans="2:8">
      <c r="B1273" s="490" t="s">
        <v>1582</v>
      </c>
      <c r="C1273" s="489" t="s">
        <v>857</v>
      </c>
      <c r="D1273" s="488"/>
      <c r="E1273" s="488">
        <v>8636.9500000000007</v>
      </c>
      <c r="F1273" s="488">
        <v>0</v>
      </c>
      <c r="G1273" s="488"/>
      <c r="H1273" s="487"/>
    </row>
    <row r="1274" spans="2:8">
      <c r="B1274" s="490" t="s">
        <v>1581</v>
      </c>
      <c r="C1274" s="489" t="s">
        <v>852</v>
      </c>
      <c r="D1274" s="488"/>
      <c r="E1274" s="488">
        <v>0</v>
      </c>
      <c r="F1274" s="488">
        <v>1728.14</v>
      </c>
      <c r="G1274" s="488"/>
      <c r="H1274" s="487"/>
    </row>
    <row r="1275" spans="2:8">
      <c r="B1275" s="490" t="s">
        <v>1580</v>
      </c>
      <c r="C1275" s="489" t="s">
        <v>852</v>
      </c>
      <c r="D1275" s="488"/>
      <c r="E1275" s="488">
        <v>1728.14</v>
      </c>
      <c r="F1275" s="488">
        <v>0</v>
      </c>
      <c r="G1275" s="488"/>
      <c r="H1275" s="487"/>
    </row>
    <row r="1276" spans="2:8">
      <c r="B1276" s="490" t="s">
        <v>1579</v>
      </c>
      <c r="C1276" s="489" t="s">
        <v>854</v>
      </c>
      <c r="D1276" s="488"/>
      <c r="E1276" s="488">
        <v>0</v>
      </c>
      <c r="F1276" s="488">
        <v>3812.99</v>
      </c>
      <c r="G1276" s="488"/>
      <c r="H1276" s="487"/>
    </row>
    <row r="1277" spans="2:8">
      <c r="B1277" s="490" t="s">
        <v>1578</v>
      </c>
      <c r="C1277" s="489" t="s">
        <v>854</v>
      </c>
      <c r="D1277" s="488"/>
      <c r="E1277" s="488">
        <v>3812.99</v>
      </c>
      <c r="F1277" s="488">
        <v>0</v>
      </c>
      <c r="G1277" s="488"/>
      <c r="H1277" s="487"/>
    </row>
    <row r="1278" spans="2:8">
      <c r="B1278" s="490" t="s">
        <v>1577</v>
      </c>
      <c r="C1278" s="489" t="s">
        <v>852</v>
      </c>
      <c r="D1278" s="488"/>
      <c r="E1278" s="488">
        <v>0</v>
      </c>
      <c r="F1278" s="488">
        <v>2592.21</v>
      </c>
      <c r="G1278" s="488"/>
      <c r="H1278" s="487"/>
    </row>
    <row r="1279" spans="2:8">
      <c r="B1279" s="490" t="s">
        <v>1576</v>
      </c>
      <c r="C1279" s="489" t="s">
        <v>852</v>
      </c>
      <c r="D1279" s="488"/>
      <c r="E1279" s="488">
        <v>2592.21</v>
      </c>
      <c r="F1279" s="488">
        <v>0</v>
      </c>
      <c r="G1279" s="488"/>
      <c r="H1279" s="487"/>
    </row>
    <row r="1280" spans="2:8" ht="25.5">
      <c r="B1280" s="490" t="s">
        <v>1575</v>
      </c>
      <c r="C1280" s="489" t="s">
        <v>869</v>
      </c>
      <c r="D1280" s="488">
        <v>0</v>
      </c>
      <c r="E1280" s="488">
        <v>26899</v>
      </c>
      <c r="F1280" s="488">
        <v>26899</v>
      </c>
      <c r="G1280" s="488">
        <v>0</v>
      </c>
      <c r="H1280" s="487"/>
    </row>
    <row r="1281" spans="2:8">
      <c r="B1281" s="490" t="s">
        <v>1574</v>
      </c>
      <c r="C1281" s="489" t="s">
        <v>852</v>
      </c>
      <c r="D1281" s="488"/>
      <c r="E1281" s="488">
        <v>0</v>
      </c>
      <c r="F1281" s="488">
        <v>2432.58</v>
      </c>
      <c r="G1281" s="488"/>
      <c r="H1281" s="487"/>
    </row>
    <row r="1282" spans="2:8">
      <c r="B1282" s="490" t="s">
        <v>1573</v>
      </c>
      <c r="C1282" s="489" t="s">
        <v>852</v>
      </c>
      <c r="D1282" s="488"/>
      <c r="E1282" s="488">
        <v>2432.58</v>
      </c>
      <c r="F1282" s="488">
        <v>0</v>
      </c>
      <c r="G1282" s="488"/>
      <c r="H1282" s="487"/>
    </row>
    <row r="1283" spans="2:8">
      <c r="B1283" s="490" t="s">
        <v>1572</v>
      </c>
      <c r="C1283" s="489" t="s">
        <v>852</v>
      </c>
      <c r="D1283" s="488"/>
      <c r="E1283" s="488">
        <v>0</v>
      </c>
      <c r="F1283" s="488">
        <v>2432.58</v>
      </c>
      <c r="G1283" s="488"/>
      <c r="H1283" s="487"/>
    </row>
    <row r="1284" spans="2:8">
      <c r="B1284" s="490" t="s">
        <v>1571</v>
      </c>
      <c r="C1284" s="489" t="s">
        <v>852</v>
      </c>
      <c r="D1284" s="488"/>
      <c r="E1284" s="488">
        <v>2432.58</v>
      </c>
      <c r="F1284" s="488">
        <v>0</v>
      </c>
      <c r="G1284" s="488"/>
      <c r="H1284" s="487"/>
    </row>
    <row r="1285" spans="2:8">
      <c r="B1285" s="490" t="s">
        <v>1570</v>
      </c>
      <c r="C1285" s="489" t="s">
        <v>857</v>
      </c>
      <c r="D1285" s="488"/>
      <c r="E1285" s="488">
        <v>0</v>
      </c>
      <c r="F1285" s="488">
        <v>12225.7</v>
      </c>
      <c r="G1285" s="488"/>
      <c r="H1285" s="487"/>
    </row>
    <row r="1286" spans="2:8">
      <c r="B1286" s="490" t="s">
        <v>1569</v>
      </c>
      <c r="C1286" s="489" t="s">
        <v>857</v>
      </c>
      <c r="D1286" s="488"/>
      <c r="E1286" s="488">
        <v>12225.7</v>
      </c>
      <c r="F1286" s="488">
        <v>0</v>
      </c>
      <c r="G1286" s="488"/>
      <c r="H1286" s="487"/>
    </row>
    <row r="1287" spans="2:8">
      <c r="B1287" s="490" t="s">
        <v>1568</v>
      </c>
      <c r="C1287" s="489" t="s">
        <v>852</v>
      </c>
      <c r="D1287" s="488"/>
      <c r="E1287" s="488">
        <v>0</v>
      </c>
      <c r="F1287" s="488">
        <v>2432.58</v>
      </c>
      <c r="G1287" s="488"/>
      <c r="H1287" s="487"/>
    </row>
    <row r="1288" spans="2:8">
      <c r="B1288" s="490" t="s">
        <v>1567</v>
      </c>
      <c r="C1288" s="489" t="s">
        <v>852</v>
      </c>
      <c r="D1288" s="488"/>
      <c r="E1288" s="488">
        <v>2432.58</v>
      </c>
      <c r="F1288" s="488">
        <v>0</v>
      </c>
      <c r="G1288" s="488"/>
      <c r="H1288" s="487"/>
    </row>
    <row r="1289" spans="2:8">
      <c r="B1289" s="490" t="s">
        <v>1566</v>
      </c>
      <c r="C1289" s="489" t="s">
        <v>854</v>
      </c>
      <c r="D1289" s="488"/>
      <c r="E1289" s="488">
        <v>0</v>
      </c>
      <c r="F1289" s="488">
        <v>4942.9799999999996</v>
      </c>
      <c r="G1289" s="488"/>
      <c r="H1289" s="487"/>
    </row>
    <row r="1290" spans="2:8">
      <c r="B1290" s="490" t="s">
        <v>1565</v>
      </c>
      <c r="C1290" s="489" t="s">
        <v>854</v>
      </c>
      <c r="D1290" s="488"/>
      <c r="E1290" s="488">
        <v>4942.9799999999996</v>
      </c>
      <c r="F1290" s="488">
        <v>0</v>
      </c>
      <c r="G1290" s="488"/>
      <c r="H1290" s="487"/>
    </row>
    <row r="1291" spans="2:8">
      <c r="B1291" s="490" t="s">
        <v>1564</v>
      </c>
      <c r="C1291" s="489" t="s">
        <v>852</v>
      </c>
      <c r="D1291" s="488"/>
      <c r="E1291" s="488">
        <v>0</v>
      </c>
      <c r="F1291" s="488">
        <v>2432.58</v>
      </c>
      <c r="G1291" s="488"/>
      <c r="H1291" s="487"/>
    </row>
    <row r="1292" spans="2:8">
      <c r="B1292" s="490" t="s">
        <v>1563</v>
      </c>
      <c r="C1292" s="489" t="s">
        <v>852</v>
      </c>
      <c r="D1292" s="488"/>
      <c r="E1292" s="488">
        <v>2432.58</v>
      </c>
      <c r="F1292" s="488">
        <v>0</v>
      </c>
      <c r="G1292" s="488"/>
      <c r="H1292" s="487"/>
    </row>
    <row r="1293" spans="2:8">
      <c r="B1293" s="490" t="s">
        <v>1562</v>
      </c>
      <c r="C1293" s="489" t="s">
        <v>861</v>
      </c>
      <c r="D1293" s="488">
        <v>0</v>
      </c>
      <c r="E1293" s="488">
        <v>6170.15</v>
      </c>
      <c r="F1293" s="488">
        <v>6170.15</v>
      </c>
      <c r="G1293" s="488">
        <v>0</v>
      </c>
      <c r="H1293" s="487"/>
    </row>
    <row r="1294" spans="2:8">
      <c r="B1294" s="490" t="s">
        <v>1561</v>
      </c>
      <c r="C1294" s="489" t="s">
        <v>852</v>
      </c>
      <c r="D1294" s="488"/>
      <c r="E1294" s="488">
        <v>0</v>
      </c>
      <c r="F1294" s="488">
        <v>551.4</v>
      </c>
      <c r="G1294" s="488"/>
      <c r="H1294" s="487"/>
    </row>
    <row r="1295" spans="2:8">
      <c r="B1295" s="490" t="s">
        <v>1560</v>
      </c>
      <c r="C1295" s="489" t="s">
        <v>852</v>
      </c>
      <c r="D1295" s="488"/>
      <c r="E1295" s="488">
        <v>551.4</v>
      </c>
      <c r="F1295" s="488">
        <v>0</v>
      </c>
      <c r="G1295" s="488"/>
      <c r="H1295" s="487"/>
    </row>
    <row r="1296" spans="2:8">
      <c r="B1296" s="490" t="s">
        <v>1559</v>
      </c>
      <c r="C1296" s="489" t="s">
        <v>852</v>
      </c>
      <c r="D1296" s="488"/>
      <c r="E1296" s="488">
        <v>0</v>
      </c>
      <c r="F1296" s="488">
        <v>551.4</v>
      </c>
      <c r="G1296" s="488"/>
      <c r="H1296" s="487"/>
    </row>
    <row r="1297" spans="2:8">
      <c r="B1297" s="490" t="s">
        <v>1558</v>
      </c>
      <c r="C1297" s="489" t="s">
        <v>852</v>
      </c>
      <c r="D1297" s="488"/>
      <c r="E1297" s="488">
        <v>551.4</v>
      </c>
      <c r="F1297" s="488">
        <v>0</v>
      </c>
      <c r="G1297" s="488"/>
      <c r="H1297" s="487"/>
    </row>
    <row r="1298" spans="2:8">
      <c r="B1298" s="490" t="s">
        <v>1557</v>
      </c>
      <c r="C1298" s="489" t="s">
        <v>857</v>
      </c>
      <c r="D1298" s="488"/>
      <c r="E1298" s="488">
        <v>0</v>
      </c>
      <c r="F1298" s="488">
        <v>2735.09</v>
      </c>
      <c r="G1298" s="488"/>
      <c r="H1298" s="487"/>
    </row>
    <row r="1299" spans="2:8">
      <c r="B1299" s="490" t="s">
        <v>1556</v>
      </c>
      <c r="C1299" s="489" t="s">
        <v>857</v>
      </c>
      <c r="D1299" s="488"/>
      <c r="E1299" s="488">
        <v>2735.09</v>
      </c>
      <c r="F1299" s="488">
        <v>0</v>
      </c>
      <c r="G1299" s="488"/>
      <c r="H1299" s="487"/>
    </row>
    <row r="1300" spans="2:8">
      <c r="B1300" s="490" t="s">
        <v>1555</v>
      </c>
      <c r="C1300" s="489" t="s">
        <v>852</v>
      </c>
      <c r="D1300" s="488"/>
      <c r="E1300" s="488">
        <v>0</v>
      </c>
      <c r="F1300" s="488">
        <v>551.4</v>
      </c>
      <c r="G1300" s="488"/>
      <c r="H1300" s="487"/>
    </row>
    <row r="1301" spans="2:8">
      <c r="B1301" s="490" t="s">
        <v>1554</v>
      </c>
      <c r="C1301" s="489" t="s">
        <v>852</v>
      </c>
      <c r="D1301" s="488"/>
      <c r="E1301" s="488">
        <v>551.4</v>
      </c>
      <c r="F1301" s="488">
        <v>0</v>
      </c>
      <c r="G1301" s="488"/>
      <c r="H1301" s="487"/>
    </row>
    <row r="1302" spans="2:8">
      <c r="B1302" s="490" t="s">
        <v>1553</v>
      </c>
      <c r="C1302" s="489" t="s">
        <v>854</v>
      </c>
      <c r="D1302" s="488"/>
      <c r="E1302" s="488">
        <v>0</v>
      </c>
      <c r="F1302" s="488">
        <v>1229.46</v>
      </c>
      <c r="G1302" s="488"/>
      <c r="H1302" s="487"/>
    </row>
    <row r="1303" spans="2:8">
      <c r="B1303" s="490" t="s">
        <v>1552</v>
      </c>
      <c r="C1303" s="489" t="s">
        <v>854</v>
      </c>
      <c r="D1303" s="488"/>
      <c r="E1303" s="488">
        <v>1229.46</v>
      </c>
      <c r="F1303" s="488">
        <v>0</v>
      </c>
      <c r="G1303" s="488"/>
      <c r="H1303" s="487"/>
    </row>
    <row r="1304" spans="2:8">
      <c r="B1304" s="490" t="s">
        <v>1551</v>
      </c>
      <c r="C1304" s="489" t="s">
        <v>852</v>
      </c>
      <c r="D1304" s="488"/>
      <c r="E1304" s="488">
        <v>0</v>
      </c>
      <c r="F1304" s="488">
        <v>551.4</v>
      </c>
      <c r="G1304" s="488"/>
      <c r="H1304" s="487"/>
    </row>
    <row r="1305" spans="2:8">
      <c r="B1305" s="490" t="s">
        <v>1550</v>
      </c>
      <c r="C1305" s="489" t="s">
        <v>852</v>
      </c>
      <c r="D1305" s="488"/>
      <c r="E1305" s="488">
        <v>551.4</v>
      </c>
      <c r="F1305" s="488">
        <v>0</v>
      </c>
      <c r="G1305" s="488"/>
      <c r="H1305" s="487"/>
    </row>
    <row r="1306" spans="2:8">
      <c r="B1306" s="490" t="s">
        <v>1549</v>
      </c>
      <c r="C1306" s="489" t="s">
        <v>850</v>
      </c>
      <c r="D1306" s="488">
        <v>0</v>
      </c>
      <c r="E1306" s="488">
        <v>153771.32999999999</v>
      </c>
      <c r="F1306" s="488">
        <v>153771.32999999999</v>
      </c>
      <c r="G1306" s="488">
        <v>0</v>
      </c>
      <c r="H1306" s="487"/>
    </row>
    <row r="1307" spans="2:8" ht="25.5">
      <c r="B1307" s="490" t="s">
        <v>1548</v>
      </c>
      <c r="C1307" s="489" t="s">
        <v>848</v>
      </c>
      <c r="D1307" s="488">
        <v>0</v>
      </c>
      <c r="E1307" s="488">
        <v>9986.59</v>
      </c>
      <c r="F1307" s="488">
        <v>9986.59</v>
      </c>
      <c r="G1307" s="488">
        <v>0</v>
      </c>
      <c r="H1307" s="487"/>
    </row>
    <row r="1308" spans="2:8">
      <c r="B1308" s="490" t="s">
        <v>1547</v>
      </c>
      <c r="C1308" s="489" t="s">
        <v>846</v>
      </c>
      <c r="D1308" s="488">
        <v>0</v>
      </c>
      <c r="E1308" s="488">
        <v>2780.38</v>
      </c>
      <c r="F1308" s="488">
        <v>2780.38</v>
      </c>
      <c r="G1308" s="488">
        <v>0</v>
      </c>
      <c r="H1308" s="487"/>
    </row>
    <row r="1309" spans="2:8">
      <c r="B1309" s="490" t="s">
        <v>1546</v>
      </c>
      <c r="C1309" s="489" t="s">
        <v>844</v>
      </c>
      <c r="D1309" s="488">
        <v>0</v>
      </c>
      <c r="E1309" s="488">
        <v>2780.38</v>
      </c>
      <c r="F1309" s="488">
        <v>2780.38</v>
      </c>
      <c r="G1309" s="488">
        <v>0</v>
      </c>
      <c r="H1309" s="487"/>
    </row>
    <row r="1310" spans="2:8" ht="25.5">
      <c r="B1310" s="490" t="s">
        <v>1545</v>
      </c>
      <c r="C1310" s="489" t="s">
        <v>773</v>
      </c>
      <c r="D1310" s="488"/>
      <c r="E1310" s="488">
        <v>0</v>
      </c>
      <c r="F1310" s="488">
        <v>401</v>
      </c>
      <c r="G1310" s="488"/>
      <c r="H1310" s="487"/>
    </row>
    <row r="1311" spans="2:8" ht="25.5">
      <c r="B1311" s="490" t="s">
        <v>1544</v>
      </c>
      <c r="C1311" s="489" t="s">
        <v>773</v>
      </c>
      <c r="D1311" s="488"/>
      <c r="E1311" s="488">
        <v>401</v>
      </c>
      <c r="F1311" s="488">
        <v>0</v>
      </c>
      <c r="G1311" s="488"/>
      <c r="H1311" s="487"/>
    </row>
    <row r="1312" spans="2:8" ht="25.5">
      <c r="B1312" s="490" t="s">
        <v>1543</v>
      </c>
      <c r="C1312" s="489" t="s">
        <v>822</v>
      </c>
      <c r="D1312" s="488"/>
      <c r="E1312" s="488">
        <v>0</v>
      </c>
      <c r="F1312" s="488">
        <v>550.49</v>
      </c>
      <c r="G1312" s="488"/>
      <c r="H1312" s="487"/>
    </row>
    <row r="1313" spans="2:8" ht="25.5">
      <c r="B1313" s="490" t="s">
        <v>1542</v>
      </c>
      <c r="C1313" s="489" t="s">
        <v>822</v>
      </c>
      <c r="D1313" s="488"/>
      <c r="E1313" s="488">
        <v>550.49</v>
      </c>
      <c r="F1313" s="488">
        <v>0</v>
      </c>
      <c r="G1313" s="488"/>
      <c r="H1313" s="487"/>
    </row>
    <row r="1314" spans="2:8">
      <c r="B1314" s="490" t="s">
        <v>1541</v>
      </c>
      <c r="C1314" s="489" t="s">
        <v>840</v>
      </c>
      <c r="D1314" s="488"/>
      <c r="E1314" s="488">
        <v>0</v>
      </c>
      <c r="F1314" s="488">
        <v>1828.89</v>
      </c>
      <c r="G1314" s="488"/>
      <c r="H1314" s="487"/>
    </row>
    <row r="1315" spans="2:8">
      <c r="B1315" s="490" t="s">
        <v>1540</v>
      </c>
      <c r="C1315" s="489" t="s">
        <v>840</v>
      </c>
      <c r="D1315" s="488"/>
      <c r="E1315" s="488">
        <v>1828.89</v>
      </c>
      <c r="F1315" s="488">
        <v>0</v>
      </c>
      <c r="G1315" s="488"/>
      <c r="H1315" s="487"/>
    </row>
    <row r="1316" spans="2:8">
      <c r="B1316" s="490" t="s">
        <v>1539</v>
      </c>
      <c r="C1316" s="489" t="s">
        <v>838</v>
      </c>
      <c r="D1316" s="488">
        <v>0</v>
      </c>
      <c r="E1316" s="488">
        <v>2500</v>
      </c>
      <c r="F1316" s="488">
        <v>2500</v>
      </c>
      <c r="G1316" s="488">
        <v>0</v>
      </c>
      <c r="H1316" s="487"/>
    </row>
    <row r="1317" spans="2:8">
      <c r="B1317" s="490" t="s">
        <v>1538</v>
      </c>
      <c r="C1317" s="489" t="s">
        <v>836</v>
      </c>
      <c r="D1317" s="488">
        <v>0</v>
      </c>
      <c r="E1317" s="488">
        <v>2500</v>
      </c>
      <c r="F1317" s="488">
        <v>2500</v>
      </c>
      <c r="G1317" s="488">
        <v>0</v>
      </c>
      <c r="H1317" s="487"/>
    </row>
    <row r="1318" spans="2:8" ht="25.5">
      <c r="B1318" s="490" t="s">
        <v>1537</v>
      </c>
      <c r="C1318" s="489" t="s">
        <v>773</v>
      </c>
      <c r="D1318" s="488"/>
      <c r="E1318" s="488">
        <v>0</v>
      </c>
      <c r="F1318" s="488">
        <v>1000</v>
      </c>
      <c r="G1318" s="488"/>
      <c r="H1318" s="487"/>
    </row>
    <row r="1319" spans="2:8" ht="25.5">
      <c r="B1319" s="490" t="s">
        <v>1536</v>
      </c>
      <c r="C1319" s="489" t="s">
        <v>773</v>
      </c>
      <c r="D1319" s="488"/>
      <c r="E1319" s="488">
        <v>1000</v>
      </c>
      <c r="F1319" s="488">
        <v>0</v>
      </c>
      <c r="G1319" s="488"/>
      <c r="H1319" s="487"/>
    </row>
    <row r="1320" spans="2:8" ht="25.5">
      <c r="B1320" s="490" t="s">
        <v>1535</v>
      </c>
      <c r="C1320" s="489" t="s">
        <v>769</v>
      </c>
      <c r="D1320" s="488"/>
      <c r="E1320" s="488">
        <v>0</v>
      </c>
      <c r="F1320" s="488">
        <v>1500</v>
      </c>
      <c r="G1320" s="488"/>
      <c r="H1320" s="487"/>
    </row>
    <row r="1321" spans="2:8" ht="25.5">
      <c r="B1321" s="490" t="s">
        <v>1534</v>
      </c>
      <c r="C1321" s="489" t="s">
        <v>769</v>
      </c>
      <c r="D1321" s="488"/>
      <c r="E1321" s="488">
        <v>1500</v>
      </c>
      <c r="F1321" s="488">
        <v>0</v>
      </c>
      <c r="G1321" s="488"/>
      <c r="H1321" s="487"/>
    </row>
    <row r="1322" spans="2:8" ht="25.5">
      <c r="B1322" s="490" t="s">
        <v>1533</v>
      </c>
      <c r="C1322" s="489" t="s">
        <v>832</v>
      </c>
      <c r="D1322" s="488">
        <v>0</v>
      </c>
      <c r="E1322" s="488">
        <v>1500</v>
      </c>
      <c r="F1322" s="488">
        <v>1500</v>
      </c>
      <c r="G1322" s="488">
        <v>0</v>
      </c>
      <c r="H1322" s="487"/>
    </row>
    <row r="1323" spans="2:8" ht="25.5">
      <c r="B1323" s="490" t="s">
        <v>1532</v>
      </c>
      <c r="C1323" s="489" t="s">
        <v>830</v>
      </c>
      <c r="D1323" s="488">
        <v>0</v>
      </c>
      <c r="E1323" s="488">
        <v>1500</v>
      </c>
      <c r="F1323" s="488">
        <v>1500</v>
      </c>
      <c r="G1323" s="488">
        <v>0</v>
      </c>
      <c r="H1323" s="487"/>
    </row>
    <row r="1324" spans="2:8" ht="25.5">
      <c r="B1324" s="490" t="s">
        <v>1531</v>
      </c>
      <c r="C1324" s="489" t="s">
        <v>822</v>
      </c>
      <c r="D1324" s="488"/>
      <c r="E1324" s="488">
        <v>0</v>
      </c>
      <c r="F1324" s="488">
        <v>1500</v>
      </c>
      <c r="G1324" s="488"/>
      <c r="H1324" s="487"/>
    </row>
    <row r="1325" spans="2:8" ht="25.5">
      <c r="B1325" s="490" t="s">
        <v>1530</v>
      </c>
      <c r="C1325" s="489" t="s">
        <v>822</v>
      </c>
      <c r="D1325" s="488"/>
      <c r="E1325" s="488">
        <v>1500</v>
      </c>
      <c r="F1325" s="488">
        <v>0</v>
      </c>
      <c r="G1325" s="488"/>
      <c r="H1325" s="487"/>
    </row>
    <row r="1326" spans="2:8">
      <c r="B1326" s="490" t="s">
        <v>1529</v>
      </c>
      <c r="C1326" s="489" t="s">
        <v>827</v>
      </c>
      <c r="D1326" s="488">
        <v>0</v>
      </c>
      <c r="E1326" s="488">
        <v>3206.21</v>
      </c>
      <c r="F1326" s="488">
        <v>3206.21</v>
      </c>
      <c r="G1326" s="488">
        <v>0</v>
      </c>
      <c r="H1326" s="487"/>
    </row>
    <row r="1327" spans="2:8">
      <c r="B1327" s="490" t="s">
        <v>1528</v>
      </c>
      <c r="C1327" s="489" t="s">
        <v>825</v>
      </c>
      <c r="D1327" s="488">
        <v>0</v>
      </c>
      <c r="E1327" s="488">
        <v>3206.21</v>
      </c>
      <c r="F1327" s="488">
        <v>3206.21</v>
      </c>
      <c r="G1327" s="488">
        <v>0</v>
      </c>
      <c r="H1327" s="487"/>
    </row>
    <row r="1328" spans="2:8" ht="25.5">
      <c r="B1328" s="490" t="s">
        <v>1527</v>
      </c>
      <c r="C1328" s="489" t="s">
        <v>773</v>
      </c>
      <c r="D1328" s="488"/>
      <c r="E1328" s="488">
        <v>0</v>
      </c>
      <c r="F1328" s="488">
        <v>1256.7</v>
      </c>
      <c r="G1328" s="488"/>
      <c r="H1328" s="487"/>
    </row>
    <row r="1329" spans="2:8" ht="25.5">
      <c r="B1329" s="490" t="s">
        <v>1526</v>
      </c>
      <c r="C1329" s="489" t="s">
        <v>773</v>
      </c>
      <c r="D1329" s="488"/>
      <c r="E1329" s="488">
        <v>1256.7</v>
      </c>
      <c r="F1329" s="488">
        <v>0</v>
      </c>
      <c r="G1329" s="488"/>
      <c r="H1329" s="487"/>
    </row>
    <row r="1330" spans="2:8" ht="25.5">
      <c r="B1330" s="490" t="s">
        <v>1525</v>
      </c>
      <c r="C1330" s="489" t="s">
        <v>822</v>
      </c>
      <c r="D1330" s="488"/>
      <c r="E1330" s="488">
        <v>0</v>
      </c>
      <c r="F1330" s="488">
        <v>1949.51</v>
      </c>
      <c r="G1330" s="488"/>
      <c r="H1330" s="487"/>
    </row>
    <row r="1331" spans="2:8" ht="25.5">
      <c r="B1331" s="490" t="s">
        <v>1524</v>
      </c>
      <c r="C1331" s="489" t="s">
        <v>822</v>
      </c>
      <c r="D1331" s="488"/>
      <c r="E1331" s="488">
        <v>1949.51</v>
      </c>
      <c r="F1331" s="488">
        <v>0</v>
      </c>
      <c r="G1331" s="488"/>
      <c r="H1331" s="487"/>
    </row>
    <row r="1332" spans="2:8">
      <c r="B1332" s="490" t="s">
        <v>1523</v>
      </c>
      <c r="C1332" s="489" t="s">
        <v>820</v>
      </c>
      <c r="D1332" s="488">
        <v>0</v>
      </c>
      <c r="E1332" s="488">
        <v>14096</v>
      </c>
      <c r="F1332" s="488">
        <v>14096</v>
      </c>
      <c r="G1332" s="488">
        <v>0</v>
      </c>
      <c r="H1332" s="487"/>
    </row>
    <row r="1333" spans="2:8">
      <c r="B1333" s="490" t="s">
        <v>1522</v>
      </c>
      <c r="C1333" s="489" t="s">
        <v>817</v>
      </c>
      <c r="D1333" s="488">
        <v>0</v>
      </c>
      <c r="E1333" s="488">
        <v>9384</v>
      </c>
      <c r="F1333" s="488">
        <v>9384</v>
      </c>
      <c r="G1333" s="488">
        <v>0</v>
      </c>
      <c r="H1333" s="487"/>
    </row>
    <row r="1334" spans="2:8">
      <c r="B1334" s="490" t="s">
        <v>1521</v>
      </c>
      <c r="C1334" s="489" t="s">
        <v>817</v>
      </c>
      <c r="D1334" s="488">
        <v>0</v>
      </c>
      <c r="E1334" s="488">
        <v>9384</v>
      </c>
      <c r="F1334" s="488">
        <v>9384</v>
      </c>
      <c r="G1334" s="488">
        <v>0</v>
      </c>
      <c r="H1334" s="487"/>
    </row>
    <row r="1335" spans="2:8" ht="25.5">
      <c r="B1335" s="490" t="s">
        <v>1520</v>
      </c>
      <c r="C1335" s="489" t="s">
        <v>776</v>
      </c>
      <c r="D1335" s="488"/>
      <c r="E1335" s="488">
        <v>0</v>
      </c>
      <c r="F1335" s="488">
        <v>336</v>
      </c>
      <c r="G1335" s="488"/>
      <c r="H1335" s="487"/>
    </row>
    <row r="1336" spans="2:8" ht="25.5">
      <c r="B1336" s="490" t="s">
        <v>1519</v>
      </c>
      <c r="C1336" s="489" t="s">
        <v>776</v>
      </c>
      <c r="D1336" s="488"/>
      <c r="E1336" s="488">
        <v>336</v>
      </c>
      <c r="F1336" s="488">
        <v>0</v>
      </c>
      <c r="G1336" s="488"/>
      <c r="H1336" s="487"/>
    </row>
    <row r="1337" spans="2:8" ht="25.5">
      <c r="B1337" s="490" t="s">
        <v>1518</v>
      </c>
      <c r="C1337" s="489" t="s">
        <v>814</v>
      </c>
      <c r="D1337" s="488"/>
      <c r="E1337" s="488">
        <v>0</v>
      </c>
      <c r="F1337" s="488">
        <v>9048</v>
      </c>
      <c r="G1337" s="488"/>
      <c r="H1337" s="487"/>
    </row>
    <row r="1338" spans="2:8" ht="25.5">
      <c r="B1338" s="490" t="s">
        <v>1517</v>
      </c>
      <c r="C1338" s="489" t="s">
        <v>814</v>
      </c>
      <c r="D1338" s="488"/>
      <c r="E1338" s="488">
        <v>9048</v>
      </c>
      <c r="F1338" s="488">
        <v>0</v>
      </c>
      <c r="G1338" s="488"/>
      <c r="H1338" s="487"/>
    </row>
    <row r="1339" spans="2:8">
      <c r="B1339" s="490" t="s">
        <v>1516</v>
      </c>
      <c r="C1339" s="489" t="s">
        <v>811</v>
      </c>
      <c r="D1339" s="488">
        <v>0</v>
      </c>
      <c r="E1339" s="488">
        <v>4712</v>
      </c>
      <c r="F1339" s="488">
        <v>4712</v>
      </c>
      <c r="G1339" s="488">
        <v>0</v>
      </c>
      <c r="H1339" s="487"/>
    </row>
    <row r="1340" spans="2:8">
      <c r="B1340" s="490" t="s">
        <v>1515</v>
      </c>
      <c r="C1340" s="489" t="s">
        <v>811</v>
      </c>
      <c r="D1340" s="488">
        <v>0</v>
      </c>
      <c r="E1340" s="488">
        <v>4712</v>
      </c>
      <c r="F1340" s="488">
        <v>4712</v>
      </c>
      <c r="G1340" s="488">
        <v>0</v>
      </c>
      <c r="H1340" s="487"/>
    </row>
    <row r="1341" spans="2:8">
      <c r="B1341" s="490" t="s">
        <v>1514</v>
      </c>
      <c r="C1341" s="489" t="s">
        <v>809</v>
      </c>
      <c r="D1341" s="488"/>
      <c r="E1341" s="488">
        <v>0</v>
      </c>
      <c r="F1341" s="488">
        <v>4712</v>
      </c>
      <c r="G1341" s="488"/>
      <c r="H1341" s="487"/>
    </row>
    <row r="1342" spans="2:8">
      <c r="B1342" s="490" t="s">
        <v>1513</v>
      </c>
      <c r="C1342" s="489" t="s">
        <v>809</v>
      </c>
      <c r="D1342" s="488"/>
      <c r="E1342" s="488">
        <v>4712</v>
      </c>
      <c r="F1342" s="488">
        <v>0</v>
      </c>
      <c r="G1342" s="488"/>
      <c r="H1342" s="487"/>
    </row>
    <row r="1343" spans="2:8">
      <c r="B1343" s="490" t="s">
        <v>1512</v>
      </c>
      <c r="C1343" s="489" t="s">
        <v>807</v>
      </c>
      <c r="D1343" s="488">
        <v>0</v>
      </c>
      <c r="E1343" s="488">
        <v>9772.86</v>
      </c>
      <c r="F1343" s="488">
        <v>9772.86</v>
      </c>
      <c r="G1343" s="488">
        <v>0</v>
      </c>
      <c r="H1343" s="487"/>
    </row>
    <row r="1344" spans="2:8">
      <c r="B1344" s="490" t="s">
        <v>1511</v>
      </c>
      <c r="C1344" s="489" t="s">
        <v>804</v>
      </c>
      <c r="D1344" s="488">
        <v>0</v>
      </c>
      <c r="E1344" s="488">
        <v>9772.86</v>
      </c>
      <c r="F1344" s="488">
        <v>9772.86</v>
      </c>
      <c r="G1344" s="488">
        <v>0</v>
      </c>
      <c r="H1344" s="487"/>
    </row>
    <row r="1345" spans="2:8">
      <c r="B1345" s="490" t="s">
        <v>1510</v>
      </c>
      <c r="C1345" s="489" t="s">
        <v>804</v>
      </c>
      <c r="D1345" s="488">
        <v>0</v>
      </c>
      <c r="E1345" s="488">
        <v>9772.86</v>
      </c>
      <c r="F1345" s="488">
        <v>9772.86</v>
      </c>
      <c r="G1345" s="488">
        <v>0</v>
      </c>
      <c r="H1345" s="487"/>
    </row>
    <row r="1346" spans="2:8">
      <c r="B1346" s="490" t="s">
        <v>1509</v>
      </c>
      <c r="C1346" s="489" t="s">
        <v>802</v>
      </c>
      <c r="D1346" s="488"/>
      <c r="E1346" s="488">
        <v>0</v>
      </c>
      <c r="F1346" s="488">
        <v>1399.82</v>
      </c>
      <c r="G1346" s="488"/>
      <c r="H1346" s="487"/>
    </row>
    <row r="1347" spans="2:8">
      <c r="B1347" s="490" t="s">
        <v>1508</v>
      </c>
      <c r="C1347" s="489" t="s">
        <v>802</v>
      </c>
      <c r="D1347" s="488"/>
      <c r="E1347" s="488">
        <v>1399.82</v>
      </c>
      <c r="F1347" s="488">
        <v>0</v>
      </c>
      <c r="G1347" s="488"/>
      <c r="H1347" s="487"/>
    </row>
    <row r="1348" spans="2:8">
      <c r="B1348" s="490" t="s">
        <v>1507</v>
      </c>
      <c r="C1348" s="489" t="s">
        <v>800</v>
      </c>
      <c r="D1348" s="488"/>
      <c r="E1348" s="488">
        <v>0</v>
      </c>
      <c r="F1348" s="488">
        <v>8373.0400000000009</v>
      </c>
      <c r="G1348" s="488"/>
      <c r="H1348" s="487"/>
    </row>
    <row r="1349" spans="2:8">
      <c r="B1349" s="490" t="s">
        <v>1506</v>
      </c>
      <c r="C1349" s="489" t="s">
        <v>800</v>
      </c>
      <c r="D1349" s="488"/>
      <c r="E1349" s="488">
        <v>8373.0400000000009</v>
      </c>
      <c r="F1349" s="488">
        <v>0</v>
      </c>
      <c r="G1349" s="488"/>
      <c r="H1349" s="487"/>
    </row>
    <row r="1350" spans="2:8" ht="25.5">
      <c r="B1350" s="490" t="s">
        <v>1505</v>
      </c>
      <c r="C1350" s="489" t="s">
        <v>798</v>
      </c>
      <c r="D1350" s="488">
        <v>0</v>
      </c>
      <c r="E1350" s="488">
        <v>111613.73</v>
      </c>
      <c r="F1350" s="488">
        <v>111613.73</v>
      </c>
      <c r="G1350" s="488">
        <v>0</v>
      </c>
      <c r="H1350" s="487"/>
    </row>
    <row r="1351" spans="2:8">
      <c r="B1351" s="490" t="s">
        <v>1504</v>
      </c>
      <c r="C1351" s="489" t="s">
        <v>795</v>
      </c>
      <c r="D1351" s="488">
        <v>0</v>
      </c>
      <c r="E1351" s="488">
        <v>111613.73</v>
      </c>
      <c r="F1351" s="488">
        <v>111613.73</v>
      </c>
      <c r="G1351" s="488">
        <v>0</v>
      </c>
      <c r="H1351" s="487"/>
    </row>
    <row r="1352" spans="2:8">
      <c r="B1352" s="490" t="s">
        <v>1503</v>
      </c>
      <c r="C1352" s="489" t="s">
        <v>795</v>
      </c>
      <c r="D1352" s="488">
        <v>0</v>
      </c>
      <c r="E1352" s="488">
        <v>111613.73</v>
      </c>
      <c r="F1352" s="488">
        <v>111613.73</v>
      </c>
      <c r="G1352" s="488">
        <v>0</v>
      </c>
      <c r="H1352" s="487"/>
    </row>
    <row r="1353" spans="2:8" ht="25.5">
      <c r="B1353" s="490" t="s">
        <v>1502</v>
      </c>
      <c r="C1353" s="489" t="s">
        <v>776</v>
      </c>
      <c r="D1353" s="488"/>
      <c r="E1353" s="488">
        <v>0</v>
      </c>
      <c r="F1353" s="488">
        <v>1516.12</v>
      </c>
      <c r="G1353" s="488"/>
      <c r="H1353" s="487"/>
    </row>
    <row r="1354" spans="2:8" ht="25.5">
      <c r="B1354" s="490" t="s">
        <v>1501</v>
      </c>
      <c r="C1354" s="489" t="s">
        <v>776</v>
      </c>
      <c r="D1354" s="488"/>
      <c r="E1354" s="488">
        <v>1516.12</v>
      </c>
      <c r="F1354" s="488">
        <v>0</v>
      </c>
      <c r="G1354" s="488"/>
      <c r="H1354" s="487"/>
    </row>
    <row r="1355" spans="2:8">
      <c r="B1355" s="490" t="s">
        <v>1500</v>
      </c>
      <c r="C1355" s="489" t="s">
        <v>788</v>
      </c>
      <c r="D1355" s="488"/>
      <c r="E1355" s="488">
        <v>0</v>
      </c>
      <c r="F1355" s="488">
        <v>8311.3799999999992</v>
      </c>
      <c r="G1355" s="488"/>
      <c r="H1355" s="487"/>
    </row>
    <row r="1356" spans="2:8">
      <c r="B1356" s="490" t="s">
        <v>1499</v>
      </c>
      <c r="C1356" s="489" t="s">
        <v>788</v>
      </c>
      <c r="D1356" s="488"/>
      <c r="E1356" s="488">
        <v>8311.3799999999992</v>
      </c>
      <c r="F1356" s="488">
        <v>0</v>
      </c>
      <c r="G1356" s="488"/>
      <c r="H1356" s="487"/>
    </row>
    <row r="1357" spans="2:8">
      <c r="B1357" s="490" t="s">
        <v>1498</v>
      </c>
      <c r="C1357" s="489" t="s">
        <v>788</v>
      </c>
      <c r="D1357" s="488"/>
      <c r="E1357" s="488">
        <v>0</v>
      </c>
      <c r="F1357" s="488">
        <v>77708.399999999994</v>
      </c>
      <c r="G1357" s="488"/>
      <c r="H1357" s="487"/>
    </row>
    <row r="1358" spans="2:8">
      <c r="B1358" s="490" t="s">
        <v>1497</v>
      </c>
      <c r="C1358" s="489" t="s">
        <v>788</v>
      </c>
      <c r="D1358" s="488"/>
      <c r="E1358" s="488">
        <v>77708.399999999994</v>
      </c>
      <c r="F1358" s="488">
        <v>0</v>
      </c>
      <c r="G1358" s="488"/>
      <c r="H1358" s="487"/>
    </row>
    <row r="1359" spans="2:8" ht="25.5">
      <c r="B1359" s="490" t="s">
        <v>1496</v>
      </c>
      <c r="C1359" s="489" t="s">
        <v>771</v>
      </c>
      <c r="D1359" s="488"/>
      <c r="E1359" s="488">
        <v>0</v>
      </c>
      <c r="F1359" s="488">
        <v>959.03</v>
      </c>
      <c r="G1359" s="488"/>
      <c r="H1359" s="487"/>
    </row>
    <row r="1360" spans="2:8" ht="25.5">
      <c r="B1360" s="490" t="s">
        <v>1495</v>
      </c>
      <c r="C1360" s="489" t="s">
        <v>771</v>
      </c>
      <c r="D1360" s="488"/>
      <c r="E1360" s="488">
        <v>959.03</v>
      </c>
      <c r="F1360" s="488">
        <v>0</v>
      </c>
      <c r="G1360" s="488"/>
      <c r="H1360" s="487"/>
    </row>
    <row r="1361" spans="2:8">
      <c r="B1361" s="490" t="s">
        <v>1494</v>
      </c>
      <c r="C1361" s="489" t="s">
        <v>788</v>
      </c>
      <c r="D1361" s="488"/>
      <c r="E1361" s="488">
        <v>0</v>
      </c>
      <c r="F1361" s="488">
        <v>7354.4</v>
      </c>
      <c r="G1361" s="488"/>
      <c r="H1361" s="487"/>
    </row>
    <row r="1362" spans="2:8">
      <c r="B1362" s="490" t="s">
        <v>1493</v>
      </c>
      <c r="C1362" s="489" t="s">
        <v>788</v>
      </c>
      <c r="D1362" s="488"/>
      <c r="E1362" s="488">
        <v>7354.4</v>
      </c>
      <c r="F1362" s="488">
        <v>0</v>
      </c>
      <c r="G1362" s="488"/>
      <c r="H1362" s="487"/>
    </row>
    <row r="1363" spans="2:8">
      <c r="B1363" s="490" t="s">
        <v>1492</v>
      </c>
      <c r="C1363" s="489" t="s">
        <v>788</v>
      </c>
      <c r="D1363" s="488"/>
      <c r="E1363" s="488">
        <v>0</v>
      </c>
      <c r="F1363" s="488">
        <v>15764.4</v>
      </c>
      <c r="G1363" s="488"/>
      <c r="H1363" s="487"/>
    </row>
    <row r="1364" spans="2:8">
      <c r="B1364" s="490" t="s">
        <v>1491</v>
      </c>
      <c r="C1364" s="489" t="s">
        <v>788</v>
      </c>
      <c r="D1364" s="488"/>
      <c r="E1364" s="488">
        <v>15764.4</v>
      </c>
      <c r="F1364" s="488">
        <v>0</v>
      </c>
      <c r="G1364" s="488"/>
      <c r="H1364" s="487"/>
    </row>
    <row r="1365" spans="2:8" ht="25.5">
      <c r="B1365" s="490" t="s">
        <v>1490</v>
      </c>
      <c r="C1365" s="489" t="s">
        <v>786</v>
      </c>
      <c r="D1365" s="488">
        <v>0</v>
      </c>
      <c r="E1365" s="488">
        <v>8302.15</v>
      </c>
      <c r="F1365" s="488">
        <v>8302.15</v>
      </c>
      <c r="G1365" s="488">
        <v>0</v>
      </c>
      <c r="H1365" s="487"/>
    </row>
    <row r="1366" spans="2:8">
      <c r="B1366" s="490" t="s">
        <v>1489</v>
      </c>
      <c r="C1366" s="489" t="s">
        <v>783</v>
      </c>
      <c r="D1366" s="488">
        <v>0</v>
      </c>
      <c r="E1366" s="488">
        <v>1102</v>
      </c>
      <c r="F1366" s="488">
        <v>1102</v>
      </c>
      <c r="G1366" s="488">
        <v>0</v>
      </c>
      <c r="H1366" s="487"/>
    </row>
    <row r="1367" spans="2:8">
      <c r="B1367" s="490" t="s">
        <v>1488</v>
      </c>
      <c r="C1367" s="489" t="s">
        <v>783</v>
      </c>
      <c r="D1367" s="488">
        <v>0</v>
      </c>
      <c r="E1367" s="488">
        <v>1102</v>
      </c>
      <c r="F1367" s="488">
        <v>1102</v>
      </c>
      <c r="G1367" s="488">
        <v>0</v>
      </c>
      <c r="H1367" s="487"/>
    </row>
    <row r="1368" spans="2:8" ht="25.5">
      <c r="B1368" s="490" t="s">
        <v>1487</v>
      </c>
      <c r="C1368" s="489" t="s">
        <v>773</v>
      </c>
      <c r="D1368" s="488"/>
      <c r="E1368" s="488">
        <v>0</v>
      </c>
      <c r="F1368" s="488">
        <v>1102</v>
      </c>
      <c r="G1368" s="488"/>
      <c r="H1368" s="487"/>
    </row>
    <row r="1369" spans="2:8" ht="25.5">
      <c r="B1369" s="490" t="s">
        <v>1486</v>
      </c>
      <c r="C1369" s="489" t="s">
        <v>773</v>
      </c>
      <c r="D1369" s="488"/>
      <c r="E1369" s="488">
        <v>1102</v>
      </c>
      <c r="F1369" s="488">
        <v>0</v>
      </c>
      <c r="G1369" s="488"/>
      <c r="H1369" s="487"/>
    </row>
    <row r="1370" spans="2:8">
      <c r="B1370" s="490" t="s">
        <v>1485</v>
      </c>
      <c r="C1370" s="489" t="s">
        <v>780</v>
      </c>
      <c r="D1370" s="488">
        <v>0</v>
      </c>
      <c r="E1370" s="488">
        <v>7200.15</v>
      </c>
      <c r="F1370" s="488">
        <v>7200.15</v>
      </c>
      <c r="G1370" s="488">
        <v>0</v>
      </c>
      <c r="H1370" s="487"/>
    </row>
    <row r="1371" spans="2:8">
      <c r="B1371" s="490" t="s">
        <v>1484</v>
      </c>
      <c r="C1371" s="489" t="s">
        <v>778</v>
      </c>
      <c r="D1371" s="488">
        <v>0</v>
      </c>
      <c r="E1371" s="488">
        <v>7200.15</v>
      </c>
      <c r="F1371" s="488">
        <v>7200.15</v>
      </c>
      <c r="G1371" s="488">
        <v>0</v>
      </c>
      <c r="H1371" s="487"/>
    </row>
    <row r="1372" spans="2:8" ht="25.5">
      <c r="B1372" s="490" t="s">
        <v>1483</v>
      </c>
      <c r="C1372" s="489" t="s">
        <v>776</v>
      </c>
      <c r="D1372" s="488"/>
      <c r="E1372" s="488">
        <v>0</v>
      </c>
      <c r="F1372" s="488">
        <v>1147.8800000000001</v>
      </c>
      <c r="G1372" s="488"/>
      <c r="H1372" s="487"/>
    </row>
    <row r="1373" spans="2:8" ht="25.5">
      <c r="B1373" s="490" t="s">
        <v>1482</v>
      </c>
      <c r="C1373" s="489" t="s">
        <v>776</v>
      </c>
      <c r="D1373" s="488"/>
      <c r="E1373" s="488">
        <v>1147.8800000000001</v>
      </c>
      <c r="F1373" s="488">
        <v>0</v>
      </c>
      <c r="G1373" s="488"/>
      <c r="H1373" s="487"/>
    </row>
    <row r="1374" spans="2:8" ht="25.5">
      <c r="B1374" s="490" t="s">
        <v>1481</v>
      </c>
      <c r="C1374" s="489" t="s">
        <v>773</v>
      </c>
      <c r="D1374" s="488"/>
      <c r="E1374" s="488">
        <v>0</v>
      </c>
      <c r="F1374" s="488">
        <v>458</v>
      </c>
      <c r="G1374" s="488"/>
      <c r="H1374" s="487"/>
    </row>
    <row r="1375" spans="2:8" ht="25.5">
      <c r="B1375" s="490" t="s">
        <v>1480</v>
      </c>
      <c r="C1375" s="489" t="s">
        <v>773</v>
      </c>
      <c r="D1375" s="488"/>
      <c r="E1375" s="488">
        <v>458</v>
      </c>
      <c r="F1375" s="488">
        <v>0</v>
      </c>
      <c r="G1375" s="488"/>
      <c r="H1375" s="487"/>
    </row>
    <row r="1376" spans="2:8" ht="25.5">
      <c r="B1376" s="490" t="s">
        <v>1479</v>
      </c>
      <c r="C1376" s="489" t="s">
        <v>773</v>
      </c>
      <c r="D1376" s="488"/>
      <c r="E1376" s="488">
        <v>0</v>
      </c>
      <c r="F1376" s="488">
        <v>782.3</v>
      </c>
      <c r="G1376" s="488"/>
      <c r="H1376" s="487"/>
    </row>
    <row r="1377" spans="2:8" ht="25.5">
      <c r="B1377" s="490" t="s">
        <v>1478</v>
      </c>
      <c r="C1377" s="489" t="s">
        <v>773</v>
      </c>
      <c r="D1377" s="488"/>
      <c r="E1377" s="488">
        <v>782.3</v>
      </c>
      <c r="F1377" s="488">
        <v>0</v>
      </c>
      <c r="G1377" s="488"/>
      <c r="H1377" s="487"/>
    </row>
    <row r="1378" spans="2:8" ht="25.5">
      <c r="B1378" s="490" t="s">
        <v>1477</v>
      </c>
      <c r="C1378" s="489" t="s">
        <v>771</v>
      </c>
      <c r="D1378" s="488"/>
      <c r="E1378" s="488">
        <v>0</v>
      </c>
      <c r="F1378" s="488">
        <v>1190.97</v>
      </c>
      <c r="G1378" s="488"/>
      <c r="H1378" s="487"/>
    </row>
    <row r="1379" spans="2:8" ht="25.5">
      <c r="B1379" s="490" t="s">
        <v>1476</v>
      </c>
      <c r="C1379" s="489" t="s">
        <v>771</v>
      </c>
      <c r="D1379" s="488"/>
      <c r="E1379" s="488">
        <v>1190.97</v>
      </c>
      <c r="F1379" s="488">
        <v>0</v>
      </c>
      <c r="G1379" s="488"/>
      <c r="H1379" s="487"/>
    </row>
    <row r="1380" spans="2:8" ht="25.5">
      <c r="B1380" s="490" t="s">
        <v>1475</v>
      </c>
      <c r="C1380" s="489" t="s">
        <v>769</v>
      </c>
      <c r="D1380" s="488"/>
      <c r="E1380" s="488">
        <v>0</v>
      </c>
      <c r="F1380" s="488">
        <v>1500</v>
      </c>
      <c r="G1380" s="488"/>
      <c r="H1380" s="487"/>
    </row>
    <row r="1381" spans="2:8" ht="25.5">
      <c r="B1381" s="490" t="s">
        <v>1474</v>
      </c>
      <c r="C1381" s="489" t="s">
        <v>769</v>
      </c>
      <c r="D1381" s="488"/>
      <c r="E1381" s="488">
        <v>1500</v>
      </c>
      <c r="F1381" s="488">
        <v>0</v>
      </c>
      <c r="G1381" s="488"/>
      <c r="H1381" s="487"/>
    </row>
    <row r="1382" spans="2:8">
      <c r="B1382" s="490" t="s">
        <v>1473</v>
      </c>
      <c r="C1382" s="489" t="s">
        <v>767</v>
      </c>
      <c r="D1382" s="488"/>
      <c r="E1382" s="488">
        <v>0</v>
      </c>
      <c r="F1382" s="488">
        <v>2121</v>
      </c>
      <c r="G1382" s="488"/>
      <c r="H1382" s="487"/>
    </row>
    <row r="1383" spans="2:8">
      <c r="B1383" s="490" t="s">
        <v>1472</v>
      </c>
      <c r="C1383" s="489" t="s">
        <v>767</v>
      </c>
      <c r="D1383" s="488"/>
      <c r="E1383" s="488">
        <v>2121</v>
      </c>
      <c r="F1383" s="488">
        <v>0</v>
      </c>
      <c r="G1383" s="488"/>
      <c r="H1383" s="487"/>
    </row>
    <row r="1384" spans="2:8">
      <c r="B1384" s="490" t="s">
        <v>1471</v>
      </c>
      <c r="C1384" s="489" t="s">
        <v>765</v>
      </c>
      <c r="D1384" s="488">
        <v>0</v>
      </c>
      <c r="E1384" s="488">
        <v>117944.72</v>
      </c>
      <c r="F1384" s="488">
        <v>117944.72</v>
      </c>
      <c r="G1384" s="488">
        <v>0</v>
      </c>
      <c r="H1384" s="487"/>
    </row>
    <row r="1385" spans="2:8">
      <c r="B1385" s="490" t="s">
        <v>1470</v>
      </c>
      <c r="C1385" s="489" t="s">
        <v>763</v>
      </c>
      <c r="D1385" s="488">
        <v>0</v>
      </c>
      <c r="E1385" s="488">
        <v>13420</v>
      </c>
      <c r="F1385" s="488">
        <v>13420</v>
      </c>
      <c r="G1385" s="488">
        <v>0</v>
      </c>
      <c r="H1385" s="487"/>
    </row>
    <row r="1386" spans="2:8">
      <c r="B1386" s="490" t="s">
        <v>1469</v>
      </c>
      <c r="C1386" s="489" t="s">
        <v>761</v>
      </c>
      <c r="D1386" s="488">
        <v>0</v>
      </c>
      <c r="E1386" s="488">
        <v>9198</v>
      </c>
      <c r="F1386" s="488">
        <v>9198</v>
      </c>
      <c r="G1386" s="488">
        <v>0</v>
      </c>
      <c r="H1386" s="487"/>
    </row>
    <row r="1387" spans="2:8">
      <c r="B1387" s="490" t="s">
        <v>1468</v>
      </c>
      <c r="C1387" s="489" t="s">
        <v>759</v>
      </c>
      <c r="D1387" s="488">
        <v>0</v>
      </c>
      <c r="E1387" s="488">
        <v>9198</v>
      </c>
      <c r="F1387" s="488">
        <v>9198</v>
      </c>
      <c r="G1387" s="488">
        <v>0</v>
      </c>
      <c r="H1387" s="487"/>
    </row>
    <row r="1388" spans="2:8" ht="25.5">
      <c r="B1388" s="490" t="s">
        <v>1467</v>
      </c>
      <c r="C1388" s="489" t="s">
        <v>752</v>
      </c>
      <c r="D1388" s="488"/>
      <c r="E1388" s="488">
        <v>0</v>
      </c>
      <c r="F1388" s="488">
        <v>1479</v>
      </c>
      <c r="G1388" s="488"/>
      <c r="H1388" s="487"/>
    </row>
    <row r="1389" spans="2:8" ht="25.5">
      <c r="B1389" s="490" t="s">
        <v>1466</v>
      </c>
      <c r="C1389" s="489" t="s">
        <v>752</v>
      </c>
      <c r="D1389" s="488"/>
      <c r="E1389" s="488">
        <v>1479</v>
      </c>
      <c r="F1389" s="488">
        <v>0</v>
      </c>
      <c r="G1389" s="488"/>
      <c r="H1389" s="487"/>
    </row>
    <row r="1390" spans="2:8">
      <c r="B1390" s="490" t="s">
        <v>1465</v>
      </c>
      <c r="C1390" s="489" t="s">
        <v>756</v>
      </c>
      <c r="D1390" s="488"/>
      <c r="E1390" s="488">
        <v>0</v>
      </c>
      <c r="F1390" s="488">
        <v>1000</v>
      </c>
      <c r="G1390" s="488"/>
      <c r="H1390" s="487"/>
    </row>
    <row r="1391" spans="2:8">
      <c r="B1391" s="490" t="s">
        <v>1464</v>
      </c>
      <c r="C1391" s="489" t="s">
        <v>756</v>
      </c>
      <c r="D1391" s="488"/>
      <c r="E1391" s="488">
        <v>1000</v>
      </c>
      <c r="F1391" s="488">
        <v>0</v>
      </c>
      <c r="G1391" s="488"/>
      <c r="H1391" s="487"/>
    </row>
    <row r="1392" spans="2:8" ht="25.5">
      <c r="B1392" s="490" t="s">
        <v>1463</v>
      </c>
      <c r="C1392" s="489" t="s">
        <v>752</v>
      </c>
      <c r="D1392" s="488"/>
      <c r="E1392" s="488">
        <v>0</v>
      </c>
      <c r="F1392" s="488">
        <v>2186</v>
      </c>
      <c r="G1392" s="488"/>
      <c r="H1392" s="487"/>
    </row>
    <row r="1393" spans="2:8" ht="25.5">
      <c r="B1393" s="490" t="s">
        <v>1462</v>
      </c>
      <c r="C1393" s="489" t="s">
        <v>752</v>
      </c>
      <c r="D1393" s="488"/>
      <c r="E1393" s="488">
        <v>2186</v>
      </c>
      <c r="F1393" s="488">
        <v>0</v>
      </c>
      <c r="G1393" s="488"/>
      <c r="H1393" s="487"/>
    </row>
    <row r="1394" spans="2:8">
      <c r="B1394" s="490" t="s">
        <v>1461</v>
      </c>
      <c r="C1394" s="489" t="s">
        <v>748</v>
      </c>
      <c r="D1394" s="488"/>
      <c r="E1394" s="488">
        <v>0</v>
      </c>
      <c r="F1394" s="488">
        <v>756</v>
      </c>
      <c r="G1394" s="488"/>
      <c r="H1394" s="487"/>
    </row>
    <row r="1395" spans="2:8">
      <c r="B1395" s="490" t="s">
        <v>1460</v>
      </c>
      <c r="C1395" s="489" t="s">
        <v>748</v>
      </c>
      <c r="D1395" s="488"/>
      <c r="E1395" s="488">
        <v>756</v>
      </c>
      <c r="F1395" s="488">
        <v>0</v>
      </c>
      <c r="G1395" s="488"/>
      <c r="H1395" s="487"/>
    </row>
    <row r="1396" spans="2:8" ht="25.5">
      <c r="B1396" s="490" t="s">
        <v>1459</v>
      </c>
      <c r="C1396" s="489" t="s">
        <v>752</v>
      </c>
      <c r="D1396" s="488"/>
      <c r="E1396" s="488">
        <v>0</v>
      </c>
      <c r="F1396" s="488">
        <v>1306</v>
      </c>
      <c r="G1396" s="488"/>
      <c r="H1396" s="487"/>
    </row>
    <row r="1397" spans="2:8" ht="25.5">
      <c r="B1397" s="490" t="s">
        <v>1458</v>
      </c>
      <c r="C1397" s="489" t="s">
        <v>752</v>
      </c>
      <c r="D1397" s="488"/>
      <c r="E1397" s="488">
        <v>1306</v>
      </c>
      <c r="F1397" s="488">
        <v>0</v>
      </c>
      <c r="G1397" s="488"/>
      <c r="H1397" s="487"/>
    </row>
    <row r="1398" spans="2:8">
      <c r="B1398" s="490" t="s">
        <v>1457</v>
      </c>
      <c r="C1398" s="489" t="s">
        <v>750</v>
      </c>
      <c r="D1398" s="488"/>
      <c r="E1398" s="488">
        <v>0</v>
      </c>
      <c r="F1398" s="488">
        <v>1037</v>
      </c>
      <c r="G1398" s="488"/>
      <c r="H1398" s="487"/>
    </row>
    <row r="1399" spans="2:8">
      <c r="B1399" s="490" t="s">
        <v>1456</v>
      </c>
      <c r="C1399" s="489" t="s">
        <v>750</v>
      </c>
      <c r="D1399" s="488"/>
      <c r="E1399" s="488">
        <v>1037</v>
      </c>
      <c r="F1399" s="488">
        <v>0</v>
      </c>
      <c r="G1399" s="488"/>
      <c r="H1399" s="487"/>
    </row>
    <row r="1400" spans="2:8">
      <c r="B1400" s="490" t="s">
        <v>1455</v>
      </c>
      <c r="C1400" s="489" t="s">
        <v>748</v>
      </c>
      <c r="D1400" s="488"/>
      <c r="E1400" s="488">
        <v>0</v>
      </c>
      <c r="F1400" s="488">
        <v>1434</v>
      </c>
      <c r="G1400" s="488"/>
      <c r="H1400" s="487"/>
    </row>
    <row r="1401" spans="2:8">
      <c r="B1401" s="490" t="s">
        <v>1454</v>
      </c>
      <c r="C1401" s="489" t="s">
        <v>748</v>
      </c>
      <c r="D1401" s="488"/>
      <c r="E1401" s="488">
        <v>1434</v>
      </c>
      <c r="F1401" s="488">
        <v>0</v>
      </c>
      <c r="G1401" s="488"/>
      <c r="H1401" s="487"/>
    </row>
    <row r="1402" spans="2:8">
      <c r="B1402" s="490" t="s">
        <v>1453</v>
      </c>
      <c r="C1402" s="489" t="s">
        <v>746</v>
      </c>
      <c r="D1402" s="488">
        <v>0</v>
      </c>
      <c r="E1402" s="488">
        <v>4222</v>
      </c>
      <c r="F1402" s="488">
        <v>4222</v>
      </c>
      <c r="G1402" s="488">
        <v>0</v>
      </c>
      <c r="H1402" s="487"/>
    </row>
    <row r="1403" spans="2:8">
      <c r="B1403" s="490" t="s">
        <v>1452</v>
      </c>
      <c r="C1403" s="489" t="s">
        <v>744</v>
      </c>
      <c r="D1403" s="488">
        <v>0</v>
      </c>
      <c r="E1403" s="488">
        <v>4222</v>
      </c>
      <c r="F1403" s="488">
        <v>4222</v>
      </c>
      <c r="G1403" s="488">
        <v>0</v>
      </c>
      <c r="H1403" s="487"/>
    </row>
    <row r="1404" spans="2:8" ht="25.5">
      <c r="B1404" s="490" t="s">
        <v>1451</v>
      </c>
      <c r="C1404" s="489" t="s">
        <v>742</v>
      </c>
      <c r="D1404" s="488"/>
      <c r="E1404" s="488">
        <v>0</v>
      </c>
      <c r="F1404" s="488">
        <v>798</v>
      </c>
      <c r="G1404" s="488"/>
      <c r="H1404" s="487"/>
    </row>
    <row r="1405" spans="2:8" ht="25.5">
      <c r="B1405" s="490" t="s">
        <v>1450</v>
      </c>
      <c r="C1405" s="489" t="s">
        <v>742</v>
      </c>
      <c r="D1405" s="488"/>
      <c r="E1405" s="488">
        <v>798</v>
      </c>
      <c r="F1405" s="488">
        <v>0</v>
      </c>
      <c r="G1405" s="488"/>
      <c r="H1405" s="487"/>
    </row>
    <row r="1406" spans="2:8" ht="25.5">
      <c r="B1406" s="490" t="s">
        <v>1449</v>
      </c>
      <c r="C1406" s="489" t="s">
        <v>740</v>
      </c>
      <c r="D1406" s="488"/>
      <c r="E1406" s="488">
        <v>0</v>
      </c>
      <c r="F1406" s="488">
        <v>399</v>
      </c>
      <c r="G1406" s="488"/>
      <c r="H1406" s="487"/>
    </row>
    <row r="1407" spans="2:8" ht="25.5">
      <c r="B1407" s="490" t="s">
        <v>1448</v>
      </c>
      <c r="C1407" s="489" t="s">
        <v>740</v>
      </c>
      <c r="D1407" s="488"/>
      <c r="E1407" s="488">
        <v>399</v>
      </c>
      <c r="F1407" s="488">
        <v>0</v>
      </c>
      <c r="G1407" s="488"/>
      <c r="H1407" s="487"/>
    </row>
    <row r="1408" spans="2:8" ht="25.5">
      <c r="B1408" s="490" t="s">
        <v>1447</v>
      </c>
      <c r="C1408" s="489" t="s">
        <v>738</v>
      </c>
      <c r="D1408" s="488"/>
      <c r="E1408" s="488">
        <v>0</v>
      </c>
      <c r="F1408" s="488">
        <v>1030</v>
      </c>
      <c r="G1408" s="488"/>
      <c r="H1408" s="487"/>
    </row>
    <row r="1409" spans="2:8" ht="25.5">
      <c r="B1409" s="490" t="s">
        <v>1446</v>
      </c>
      <c r="C1409" s="489" t="s">
        <v>738</v>
      </c>
      <c r="D1409" s="488"/>
      <c r="E1409" s="488">
        <v>1030</v>
      </c>
      <c r="F1409" s="488">
        <v>0</v>
      </c>
      <c r="G1409" s="488"/>
      <c r="H1409" s="487"/>
    </row>
    <row r="1410" spans="2:8">
      <c r="B1410" s="490" t="s">
        <v>1445</v>
      </c>
      <c r="C1410" s="489" t="s">
        <v>736</v>
      </c>
      <c r="D1410" s="488"/>
      <c r="E1410" s="488">
        <v>0</v>
      </c>
      <c r="F1410" s="488">
        <v>1995</v>
      </c>
      <c r="G1410" s="488"/>
      <c r="H1410" s="487"/>
    </row>
    <row r="1411" spans="2:8">
      <c r="B1411" s="490" t="s">
        <v>1444</v>
      </c>
      <c r="C1411" s="489" t="s">
        <v>736</v>
      </c>
      <c r="D1411" s="488"/>
      <c r="E1411" s="488">
        <v>1995</v>
      </c>
      <c r="F1411" s="488">
        <v>0</v>
      </c>
      <c r="G1411" s="488"/>
      <c r="H1411" s="487"/>
    </row>
    <row r="1412" spans="2:8" ht="25.5">
      <c r="B1412" s="490" t="s">
        <v>1443</v>
      </c>
      <c r="C1412" s="489" t="s">
        <v>734</v>
      </c>
      <c r="D1412" s="488">
        <v>0</v>
      </c>
      <c r="E1412" s="488">
        <v>43558</v>
      </c>
      <c r="F1412" s="488">
        <v>43558</v>
      </c>
      <c r="G1412" s="488">
        <v>0</v>
      </c>
      <c r="H1412" s="487"/>
    </row>
    <row r="1413" spans="2:8" ht="25.5">
      <c r="B1413" s="490" t="s">
        <v>1442</v>
      </c>
      <c r="C1413" s="489" t="s">
        <v>732</v>
      </c>
      <c r="D1413" s="488">
        <v>0</v>
      </c>
      <c r="E1413" s="488">
        <v>43558</v>
      </c>
      <c r="F1413" s="488">
        <v>43558</v>
      </c>
      <c r="G1413" s="488">
        <v>0</v>
      </c>
      <c r="H1413" s="487"/>
    </row>
    <row r="1414" spans="2:8">
      <c r="B1414" s="490" t="s">
        <v>1441</v>
      </c>
      <c r="C1414" s="489" t="s">
        <v>730</v>
      </c>
      <c r="D1414" s="488">
        <v>0</v>
      </c>
      <c r="E1414" s="488">
        <v>43558</v>
      </c>
      <c r="F1414" s="488">
        <v>43558</v>
      </c>
      <c r="G1414" s="488">
        <v>0</v>
      </c>
      <c r="H1414" s="487"/>
    </row>
    <row r="1415" spans="2:8">
      <c r="B1415" s="490" t="s">
        <v>1440</v>
      </c>
      <c r="C1415" s="489" t="s">
        <v>728</v>
      </c>
      <c r="D1415" s="488"/>
      <c r="E1415" s="488">
        <v>0</v>
      </c>
      <c r="F1415" s="488">
        <v>8758</v>
      </c>
      <c r="G1415" s="488"/>
      <c r="H1415" s="487"/>
    </row>
    <row r="1416" spans="2:8">
      <c r="B1416" s="490" t="s">
        <v>1439</v>
      </c>
      <c r="C1416" s="489" t="s">
        <v>728</v>
      </c>
      <c r="D1416" s="488"/>
      <c r="E1416" s="488">
        <v>8758</v>
      </c>
      <c r="F1416" s="488">
        <v>0</v>
      </c>
      <c r="G1416" s="488"/>
      <c r="H1416" s="487"/>
    </row>
    <row r="1417" spans="2:8" ht="25.5">
      <c r="B1417" s="490" t="s">
        <v>1438</v>
      </c>
      <c r="C1417" s="489" t="s">
        <v>726</v>
      </c>
      <c r="D1417" s="488"/>
      <c r="E1417" s="488">
        <v>0</v>
      </c>
      <c r="F1417" s="488">
        <v>34800</v>
      </c>
      <c r="G1417" s="488"/>
      <c r="H1417" s="487"/>
    </row>
    <row r="1418" spans="2:8" ht="25.5">
      <c r="B1418" s="490" t="s">
        <v>1437</v>
      </c>
      <c r="C1418" s="489" t="s">
        <v>726</v>
      </c>
      <c r="D1418" s="488"/>
      <c r="E1418" s="488">
        <v>34800</v>
      </c>
      <c r="F1418" s="488">
        <v>0</v>
      </c>
      <c r="G1418" s="488"/>
      <c r="H1418" s="487"/>
    </row>
    <row r="1419" spans="2:8" ht="25.5">
      <c r="B1419" s="490" t="s">
        <v>1436</v>
      </c>
      <c r="C1419" s="489" t="s">
        <v>724</v>
      </c>
      <c r="D1419" s="488">
        <v>0</v>
      </c>
      <c r="E1419" s="488">
        <v>3729.72</v>
      </c>
      <c r="F1419" s="488">
        <v>3729.72</v>
      </c>
      <c r="G1419" s="488">
        <v>0</v>
      </c>
      <c r="H1419" s="487"/>
    </row>
    <row r="1420" spans="2:8">
      <c r="B1420" s="490" t="s">
        <v>1435</v>
      </c>
      <c r="C1420" s="489" t="s">
        <v>722</v>
      </c>
      <c r="D1420" s="488">
        <v>0</v>
      </c>
      <c r="E1420" s="488">
        <v>3729.72</v>
      </c>
      <c r="F1420" s="488">
        <v>3729.72</v>
      </c>
      <c r="G1420" s="488">
        <v>0</v>
      </c>
      <c r="H1420" s="487"/>
    </row>
    <row r="1421" spans="2:8">
      <c r="B1421" s="490" t="s">
        <v>1434</v>
      </c>
      <c r="C1421" s="489" t="s">
        <v>720</v>
      </c>
      <c r="D1421" s="488">
        <v>0</v>
      </c>
      <c r="E1421" s="488">
        <v>3729.72</v>
      </c>
      <c r="F1421" s="488">
        <v>3729.72</v>
      </c>
      <c r="G1421" s="488">
        <v>0</v>
      </c>
      <c r="H1421" s="487"/>
    </row>
    <row r="1422" spans="2:8">
      <c r="B1422" s="490" t="s">
        <v>1433</v>
      </c>
      <c r="C1422" s="489" t="s">
        <v>718</v>
      </c>
      <c r="D1422" s="488"/>
      <c r="E1422" s="488">
        <v>0</v>
      </c>
      <c r="F1422" s="488">
        <v>3729.72</v>
      </c>
      <c r="G1422" s="488"/>
      <c r="H1422" s="487"/>
    </row>
    <row r="1423" spans="2:8">
      <c r="B1423" s="490" t="s">
        <v>1432</v>
      </c>
      <c r="C1423" s="489" t="s">
        <v>718</v>
      </c>
      <c r="D1423" s="488"/>
      <c r="E1423" s="488">
        <v>3729.72</v>
      </c>
      <c r="F1423" s="488">
        <v>0</v>
      </c>
      <c r="G1423" s="488"/>
      <c r="H1423" s="487"/>
    </row>
    <row r="1424" spans="2:8">
      <c r="B1424" s="490" t="s">
        <v>1431</v>
      </c>
      <c r="C1424" s="489" t="s">
        <v>716</v>
      </c>
      <c r="D1424" s="488">
        <v>0</v>
      </c>
      <c r="E1424" s="488">
        <v>57237</v>
      </c>
      <c r="F1424" s="488">
        <v>57237</v>
      </c>
      <c r="G1424" s="488">
        <v>0</v>
      </c>
      <c r="H1424" s="487"/>
    </row>
    <row r="1425" spans="2:8" ht="25.5">
      <c r="B1425" s="490" t="s">
        <v>1430</v>
      </c>
      <c r="C1425" s="489" t="s">
        <v>714</v>
      </c>
      <c r="D1425" s="488">
        <v>0</v>
      </c>
      <c r="E1425" s="488">
        <v>57237</v>
      </c>
      <c r="F1425" s="488">
        <v>57237</v>
      </c>
      <c r="G1425" s="488">
        <v>0</v>
      </c>
      <c r="H1425" s="487"/>
    </row>
    <row r="1426" spans="2:8" ht="25.5">
      <c r="B1426" s="490" t="s">
        <v>1429</v>
      </c>
      <c r="C1426" s="489" t="s">
        <v>712</v>
      </c>
      <c r="D1426" s="488">
        <v>0</v>
      </c>
      <c r="E1426" s="488">
        <v>57237</v>
      </c>
      <c r="F1426" s="488">
        <v>57237</v>
      </c>
      <c r="G1426" s="488">
        <v>0</v>
      </c>
      <c r="H1426" s="487"/>
    </row>
    <row r="1427" spans="2:8" ht="25.5">
      <c r="B1427" s="490" t="s">
        <v>1428</v>
      </c>
      <c r="C1427" s="489" t="s">
        <v>710</v>
      </c>
      <c r="D1427" s="488"/>
      <c r="E1427" s="488">
        <v>0</v>
      </c>
      <c r="F1427" s="488">
        <v>4153</v>
      </c>
      <c r="G1427" s="488"/>
      <c r="H1427" s="487"/>
    </row>
    <row r="1428" spans="2:8" ht="25.5">
      <c r="B1428" s="490" t="s">
        <v>1427</v>
      </c>
      <c r="C1428" s="489" t="s">
        <v>710</v>
      </c>
      <c r="D1428" s="488"/>
      <c r="E1428" s="488">
        <v>4153</v>
      </c>
      <c r="F1428" s="488">
        <v>0</v>
      </c>
      <c r="G1428" s="488"/>
      <c r="H1428" s="487"/>
    </row>
    <row r="1429" spans="2:8">
      <c r="B1429" s="490" t="s">
        <v>1426</v>
      </c>
      <c r="C1429" s="489" t="s">
        <v>708</v>
      </c>
      <c r="D1429" s="488"/>
      <c r="E1429" s="488">
        <v>0</v>
      </c>
      <c r="F1429" s="488">
        <v>4524</v>
      </c>
      <c r="G1429" s="488"/>
      <c r="H1429" s="487"/>
    </row>
    <row r="1430" spans="2:8">
      <c r="B1430" s="490" t="s">
        <v>1425</v>
      </c>
      <c r="C1430" s="489" t="s">
        <v>708</v>
      </c>
      <c r="D1430" s="488"/>
      <c r="E1430" s="488">
        <v>4524</v>
      </c>
      <c r="F1430" s="488">
        <v>0</v>
      </c>
      <c r="G1430" s="488"/>
      <c r="H1430" s="487"/>
    </row>
    <row r="1431" spans="2:8">
      <c r="B1431" s="490" t="s">
        <v>1424</v>
      </c>
      <c r="C1431" s="489" t="s">
        <v>699</v>
      </c>
      <c r="D1431" s="488"/>
      <c r="E1431" s="488">
        <v>0</v>
      </c>
      <c r="F1431" s="488">
        <v>4153</v>
      </c>
      <c r="G1431" s="488"/>
      <c r="H1431" s="487"/>
    </row>
    <row r="1432" spans="2:8">
      <c r="B1432" s="490" t="s">
        <v>1423</v>
      </c>
      <c r="C1432" s="489" t="s">
        <v>699</v>
      </c>
      <c r="D1432" s="488"/>
      <c r="E1432" s="488">
        <v>4153</v>
      </c>
      <c r="F1432" s="488">
        <v>0</v>
      </c>
      <c r="G1432" s="488"/>
      <c r="H1432" s="487"/>
    </row>
    <row r="1433" spans="2:8">
      <c r="B1433" s="490" t="s">
        <v>1422</v>
      </c>
      <c r="C1433" s="489" t="s">
        <v>699</v>
      </c>
      <c r="D1433" s="488"/>
      <c r="E1433" s="488">
        <v>0</v>
      </c>
      <c r="F1433" s="488">
        <v>4153</v>
      </c>
      <c r="G1433" s="488"/>
      <c r="H1433" s="487"/>
    </row>
    <row r="1434" spans="2:8">
      <c r="B1434" s="490" t="s">
        <v>1421</v>
      </c>
      <c r="C1434" s="489" t="s">
        <v>699</v>
      </c>
      <c r="D1434" s="488"/>
      <c r="E1434" s="488">
        <v>4153</v>
      </c>
      <c r="F1434" s="488">
        <v>0</v>
      </c>
      <c r="G1434" s="488"/>
      <c r="H1434" s="487"/>
    </row>
    <row r="1435" spans="2:8">
      <c r="B1435" s="490" t="s">
        <v>1420</v>
      </c>
      <c r="C1435" s="489" t="s">
        <v>699</v>
      </c>
      <c r="D1435" s="488"/>
      <c r="E1435" s="488">
        <v>0</v>
      </c>
      <c r="F1435" s="488">
        <v>4153</v>
      </c>
      <c r="G1435" s="488"/>
      <c r="H1435" s="487"/>
    </row>
    <row r="1436" spans="2:8">
      <c r="B1436" s="490" t="s">
        <v>1419</v>
      </c>
      <c r="C1436" s="489" t="s">
        <v>699</v>
      </c>
      <c r="D1436" s="488"/>
      <c r="E1436" s="488">
        <v>4153</v>
      </c>
      <c r="F1436" s="488">
        <v>0</v>
      </c>
      <c r="G1436" s="488"/>
      <c r="H1436" s="487"/>
    </row>
    <row r="1437" spans="2:8">
      <c r="B1437" s="490" t="s">
        <v>1418</v>
      </c>
      <c r="C1437" s="489" t="s">
        <v>697</v>
      </c>
      <c r="D1437" s="488"/>
      <c r="E1437" s="488">
        <v>0</v>
      </c>
      <c r="F1437" s="488">
        <v>4153</v>
      </c>
      <c r="G1437" s="488"/>
      <c r="H1437" s="487"/>
    </row>
    <row r="1438" spans="2:8">
      <c r="B1438" s="490" t="s">
        <v>1417</v>
      </c>
      <c r="C1438" s="489" t="s">
        <v>697</v>
      </c>
      <c r="D1438" s="488"/>
      <c r="E1438" s="488">
        <v>4153</v>
      </c>
      <c r="F1438" s="488">
        <v>0</v>
      </c>
      <c r="G1438" s="488"/>
      <c r="H1438" s="487"/>
    </row>
    <row r="1439" spans="2:8">
      <c r="B1439" s="490" t="s">
        <v>1416</v>
      </c>
      <c r="C1439" s="489" t="s">
        <v>702</v>
      </c>
      <c r="D1439" s="488"/>
      <c r="E1439" s="488">
        <v>0</v>
      </c>
      <c r="F1439" s="488">
        <v>4153</v>
      </c>
      <c r="G1439" s="488"/>
      <c r="H1439" s="487"/>
    </row>
    <row r="1440" spans="2:8">
      <c r="B1440" s="490" t="s">
        <v>1415</v>
      </c>
      <c r="C1440" s="489" t="s">
        <v>702</v>
      </c>
      <c r="D1440" s="488"/>
      <c r="E1440" s="488">
        <v>4153</v>
      </c>
      <c r="F1440" s="488">
        <v>0</v>
      </c>
      <c r="G1440" s="488"/>
      <c r="H1440" s="487"/>
    </row>
    <row r="1441" spans="2:8">
      <c r="B1441" s="490" t="s">
        <v>1414</v>
      </c>
      <c r="C1441" s="489" t="s">
        <v>699</v>
      </c>
      <c r="D1441" s="488"/>
      <c r="E1441" s="488">
        <v>0</v>
      </c>
      <c r="F1441" s="488">
        <v>4248</v>
      </c>
      <c r="G1441" s="488"/>
      <c r="H1441" s="487"/>
    </row>
    <row r="1442" spans="2:8">
      <c r="B1442" s="490" t="s">
        <v>1413</v>
      </c>
      <c r="C1442" s="489" t="s">
        <v>699</v>
      </c>
      <c r="D1442" s="488"/>
      <c r="E1442" s="488">
        <v>4248</v>
      </c>
      <c r="F1442" s="488">
        <v>0</v>
      </c>
      <c r="G1442" s="488"/>
      <c r="H1442" s="487"/>
    </row>
    <row r="1443" spans="2:8">
      <c r="B1443" s="490" t="s">
        <v>1412</v>
      </c>
      <c r="C1443" s="489" t="s">
        <v>699</v>
      </c>
      <c r="D1443" s="488"/>
      <c r="E1443" s="488">
        <v>0</v>
      </c>
      <c r="F1443" s="488">
        <v>4248</v>
      </c>
      <c r="G1443" s="488"/>
      <c r="H1443" s="487"/>
    </row>
    <row r="1444" spans="2:8">
      <c r="B1444" s="490" t="s">
        <v>1411</v>
      </c>
      <c r="C1444" s="489" t="s">
        <v>699</v>
      </c>
      <c r="D1444" s="488"/>
      <c r="E1444" s="488">
        <v>4248</v>
      </c>
      <c r="F1444" s="488">
        <v>0</v>
      </c>
      <c r="G1444" s="488"/>
      <c r="H1444" s="487"/>
    </row>
    <row r="1445" spans="2:8">
      <c r="B1445" s="490" t="s">
        <v>1410</v>
      </c>
      <c r="C1445" s="489" t="s">
        <v>697</v>
      </c>
      <c r="D1445" s="488"/>
      <c r="E1445" s="488">
        <v>0</v>
      </c>
      <c r="F1445" s="488">
        <v>11620</v>
      </c>
      <c r="G1445" s="488"/>
      <c r="H1445" s="487"/>
    </row>
    <row r="1446" spans="2:8">
      <c r="B1446" s="490" t="s">
        <v>1409</v>
      </c>
      <c r="C1446" s="489" t="s">
        <v>697</v>
      </c>
      <c r="D1446" s="488"/>
      <c r="E1446" s="488">
        <v>11620</v>
      </c>
      <c r="F1446" s="488">
        <v>0</v>
      </c>
      <c r="G1446" s="488"/>
      <c r="H1446" s="487"/>
    </row>
    <row r="1447" spans="2:8">
      <c r="B1447" s="490" t="s">
        <v>1408</v>
      </c>
      <c r="C1447" s="489" t="s">
        <v>694</v>
      </c>
      <c r="D1447" s="488"/>
      <c r="E1447" s="488">
        <v>0</v>
      </c>
      <c r="F1447" s="488">
        <v>4058</v>
      </c>
      <c r="G1447" s="488"/>
      <c r="H1447" s="487"/>
    </row>
    <row r="1448" spans="2:8">
      <c r="B1448" s="490" t="s">
        <v>1407</v>
      </c>
      <c r="C1448" s="489" t="s">
        <v>694</v>
      </c>
      <c r="D1448" s="488"/>
      <c r="E1448" s="488">
        <v>4058</v>
      </c>
      <c r="F1448" s="488">
        <v>0</v>
      </c>
      <c r="G1448" s="488"/>
      <c r="H1448" s="487"/>
    </row>
    <row r="1449" spans="2:8">
      <c r="B1449" s="490" t="s">
        <v>1406</v>
      </c>
      <c r="C1449" s="489" t="s">
        <v>694</v>
      </c>
      <c r="D1449" s="488"/>
      <c r="E1449" s="488">
        <v>0</v>
      </c>
      <c r="F1449" s="488">
        <v>3621</v>
      </c>
      <c r="G1449" s="488"/>
      <c r="H1449" s="487"/>
    </row>
    <row r="1450" spans="2:8">
      <c r="B1450" s="490" t="s">
        <v>1405</v>
      </c>
      <c r="C1450" s="489" t="s">
        <v>694</v>
      </c>
      <c r="D1450" s="488"/>
      <c r="E1450" s="488">
        <v>3621</v>
      </c>
      <c r="F1450" s="488">
        <v>0</v>
      </c>
      <c r="G1450" s="488"/>
      <c r="H1450" s="487"/>
    </row>
    <row r="1451" spans="2:8" ht="25.5">
      <c r="B1451" s="490">
        <v>8246</v>
      </c>
      <c r="C1451" s="489" t="s">
        <v>1404</v>
      </c>
      <c r="D1451" s="488">
        <v>0</v>
      </c>
      <c r="E1451" s="488">
        <v>89.88</v>
      </c>
      <c r="F1451" s="488">
        <v>89.88</v>
      </c>
      <c r="G1451" s="488">
        <v>0</v>
      </c>
      <c r="H1451" s="487"/>
    </row>
    <row r="1452" spans="2:8">
      <c r="B1452" s="490" t="s">
        <v>1403</v>
      </c>
      <c r="C1452" s="489" t="s">
        <v>691</v>
      </c>
      <c r="D1452" s="488">
        <v>0</v>
      </c>
      <c r="E1452" s="488">
        <v>89.88</v>
      </c>
      <c r="F1452" s="488">
        <v>89.88</v>
      </c>
      <c r="G1452" s="488">
        <v>0</v>
      </c>
      <c r="H1452" s="487"/>
    </row>
    <row r="1453" spans="2:8">
      <c r="B1453" s="490" t="s">
        <v>1402</v>
      </c>
      <c r="C1453" s="489" t="s">
        <v>689</v>
      </c>
      <c r="D1453" s="488">
        <v>0</v>
      </c>
      <c r="E1453" s="488">
        <v>89.88</v>
      </c>
      <c r="F1453" s="488">
        <v>89.88</v>
      </c>
      <c r="G1453" s="488">
        <v>0</v>
      </c>
      <c r="H1453" s="487"/>
    </row>
    <row r="1454" spans="2:8">
      <c r="B1454" s="490" t="s">
        <v>1401</v>
      </c>
      <c r="C1454" s="489" t="s">
        <v>687</v>
      </c>
      <c r="D1454" s="488">
        <v>0</v>
      </c>
      <c r="E1454" s="488">
        <v>89.88</v>
      </c>
      <c r="F1454" s="488">
        <v>89.88</v>
      </c>
      <c r="G1454" s="488">
        <v>0</v>
      </c>
      <c r="H1454" s="487"/>
    </row>
    <row r="1455" spans="2:8">
      <c r="B1455" s="490" t="s">
        <v>1400</v>
      </c>
      <c r="C1455" s="489" t="s">
        <v>685</v>
      </c>
      <c r="D1455" s="488">
        <v>0</v>
      </c>
      <c r="E1455" s="488">
        <v>89.88</v>
      </c>
      <c r="F1455" s="488">
        <v>89.88</v>
      </c>
      <c r="G1455" s="488">
        <v>0</v>
      </c>
      <c r="H1455" s="487"/>
    </row>
    <row r="1456" spans="2:8">
      <c r="B1456" s="490" t="s">
        <v>1399</v>
      </c>
      <c r="C1456" s="489" t="s">
        <v>673</v>
      </c>
      <c r="D1456" s="488"/>
      <c r="E1456" s="488">
        <v>0</v>
      </c>
      <c r="F1456" s="488">
        <v>7.49</v>
      </c>
      <c r="G1456" s="488"/>
      <c r="H1456" s="487"/>
    </row>
    <row r="1457" spans="2:8">
      <c r="B1457" s="490" t="s">
        <v>1398</v>
      </c>
      <c r="C1457" s="489" t="s">
        <v>673</v>
      </c>
      <c r="D1457" s="488"/>
      <c r="E1457" s="488">
        <v>7.49</v>
      </c>
      <c r="F1457" s="488">
        <v>0</v>
      </c>
      <c r="G1457" s="488"/>
      <c r="H1457" s="487"/>
    </row>
    <row r="1458" spans="2:8">
      <c r="B1458" s="490" t="s">
        <v>1397</v>
      </c>
      <c r="C1458" s="489" t="s">
        <v>675</v>
      </c>
      <c r="D1458" s="488"/>
      <c r="E1458" s="488">
        <v>0</v>
      </c>
      <c r="F1458" s="488">
        <v>7.49</v>
      </c>
      <c r="G1458" s="488"/>
      <c r="H1458" s="487"/>
    </row>
    <row r="1459" spans="2:8">
      <c r="B1459" s="490" t="s">
        <v>1396</v>
      </c>
      <c r="C1459" s="489" t="s">
        <v>675</v>
      </c>
      <c r="D1459" s="488"/>
      <c r="E1459" s="488">
        <v>7.49</v>
      </c>
      <c r="F1459" s="488">
        <v>0</v>
      </c>
      <c r="G1459" s="488"/>
      <c r="H1459" s="487"/>
    </row>
    <row r="1460" spans="2:8">
      <c r="B1460" s="490" t="s">
        <v>1395</v>
      </c>
      <c r="C1460" s="489" t="s">
        <v>675</v>
      </c>
      <c r="D1460" s="488"/>
      <c r="E1460" s="488">
        <v>0</v>
      </c>
      <c r="F1460" s="488">
        <v>7.49</v>
      </c>
      <c r="G1460" s="488"/>
      <c r="H1460" s="487"/>
    </row>
    <row r="1461" spans="2:8">
      <c r="B1461" s="490" t="s">
        <v>1394</v>
      </c>
      <c r="C1461" s="489" t="s">
        <v>675</v>
      </c>
      <c r="D1461" s="488"/>
      <c r="E1461" s="488">
        <v>7.49</v>
      </c>
      <c r="F1461" s="488">
        <v>0</v>
      </c>
      <c r="G1461" s="488"/>
      <c r="H1461" s="487"/>
    </row>
    <row r="1462" spans="2:8">
      <c r="B1462" s="490" t="s">
        <v>1393</v>
      </c>
      <c r="C1462" s="489" t="s">
        <v>670</v>
      </c>
      <c r="D1462" s="488"/>
      <c r="E1462" s="488">
        <v>0</v>
      </c>
      <c r="F1462" s="488">
        <v>7.49</v>
      </c>
      <c r="G1462" s="488"/>
      <c r="H1462" s="487"/>
    </row>
    <row r="1463" spans="2:8">
      <c r="B1463" s="490" t="s">
        <v>1392</v>
      </c>
      <c r="C1463" s="489" t="s">
        <v>670</v>
      </c>
      <c r="D1463" s="488"/>
      <c r="E1463" s="488">
        <v>7.49</v>
      </c>
      <c r="F1463" s="488">
        <v>0</v>
      </c>
      <c r="G1463" s="488"/>
      <c r="H1463" s="487"/>
    </row>
    <row r="1464" spans="2:8">
      <c r="B1464" s="490" t="s">
        <v>1391</v>
      </c>
      <c r="C1464" s="489" t="s">
        <v>670</v>
      </c>
      <c r="D1464" s="488"/>
      <c r="E1464" s="488">
        <v>0</v>
      </c>
      <c r="F1464" s="488">
        <v>7.49</v>
      </c>
      <c r="G1464" s="488"/>
      <c r="H1464" s="487"/>
    </row>
    <row r="1465" spans="2:8">
      <c r="B1465" s="490" t="s">
        <v>1390</v>
      </c>
      <c r="C1465" s="489" t="s">
        <v>670</v>
      </c>
      <c r="D1465" s="488"/>
      <c r="E1465" s="488">
        <v>7.49</v>
      </c>
      <c r="F1465" s="488">
        <v>0</v>
      </c>
      <c r="G1465" s="488"/>
      <c r="H1465" s="487"/>
    </row>
    <row r="1466" spans="2:8">
      <c r="B1466" s="490" t="s">
        <v>1389</v>
      </c>
      <c r="C1466" s="489" t="s">
        <v>670</v>
      </c>
      <c r="D1466" s="488"/>
      <c r="E1466" s="488">
        <v>0</v>
      </c>
      <c r="F1466" s="488">
        <v>7.49</v>
      </c>
      <c r="G1466" s="488"/>
      <c r="H1466" s="487"/>
    </row>
    <row r="1467" spans="2:8">
      <c r="B1467" s="490" t="s">
        <v>1388</v>
      </c>
      <c r="C1467" s="489" t="s">
        <v>670</v>
      </c>
      <c r="D1467" s="488"/>
      <c r="E1467" s="488">
        <v>7.49</v>
      </c>
      <c r="F1467" s="488">
        <v>0</v>
      </c>
      <c r="G1467" s="488"/>
      <c r="H1467" s="487"/>
    </row>
    <row r="1468" spans="2:8">
      <c r="B1468" s="490" t="s">
        <v>1387</v>
      </c>
      <c r="C1468" s="489" t="s">
        <v>670</v>
      </c>
      <c r="D1468" s="488"/>
      <c r="E1468" s="488">
        <v>0</v>
      </c>
      <c r="F1468" s="488">
        <v>7.49</v>
      </c>
      <c r="G1468" s="488"/>
      <c r="H1468" s="487"/>
    </row>
    <row r="1469" spans="2:8">
      <c r="B1469" s="490" t="s">
        <v>1386</v>
      </c>
      <c r="C1469" s="489" t="s">
        <v>670</v>
      </c>
      <c r="D1469" s="488"/>
      <c r="E1469" s="488">
        <v>7.49</v>
      </c>
      <c r="F1469" s="488">
        <v>0</v>
      </c>
      <c r="G1469" s="488"/>
      <c r="H1469" s="487"/>
    </row>
    <row r="1470" spans="2:8">
      <c r="B1470" s="490" t="s">
        <v>1385</v>
      </c>
      <c r="C1470" s="489" t="s">
        <v>675</v>
      </c>
      <c r="D1470" s="488"/>
      <c r="E1470" s="488">
        <v>0</v>
      </c>
      <c r="F1470" s="488">
        <v>7.49</v>
      </c>
      <c r="G1470" s="488"/>
      <c r="H1470" s="487"/>
    </row>
    <row r="1471" spans="2:8">
      <c r="B1471" s="490" t="s">
        <v>1384</v>
      </c>
      <c r="C1471" s="489" t="s">
        <v>675</v>
      </c>
      <c r="D1471" s="488"/>
      <c r="E1471" s="488">
        <v>7.49</v>
      </c>
      <c r="F1471" s="488">
        <v>0</v>
      </c>
      <c r="G1471" s="488"/>
      <c r="H1471" s="487"/>
    </row>
    <row r="1472" spans="2:8">
      <c r="B1472" s="490" t="s">
        <v>1383</v>
      </c>
      <c r="C1472" s="489" t="s">
        <v>675</v>
      </c>
      <c r="D1472" s="488"/>
      <c r="E1472" s="488">
        <v>0</v>
      </c>
      <c r="F1472" s="488">
        <v>7.49</v>
      </c>
      <c r="G1472" s="488"/>
      <c r="H1472" s="487"/>
    </row>
    <row r="1473" spans="2:8">
      <c r="B1473" s="490" t="s">
        <v>1382</v>
      </c>
      <c r="C1473" s="489" t="s">
        <v>675</v>
      </c>
      <c r="D1473" s="488"/>
      <c r="E1473" s="488">
        <v>7.49</v>
      </c>
      <c r="F1473" s="488">
        <v>0</v>
      </c>
      <c r="G1473" s="488"/>
      <c r="H1473" s="487"/>
    </row>
    <row r="1474" spans="2:8">
      <c r="B1474" s="490" t="s">
        <v>1381</v>
      </c>
      <c r="C1474" s="489" t="s">
        <v>673</v>
      </c>
      <c r="D1474" s="488"/>
      <c r="E1474" s="488">
        <v>0</v>
      </c>
      <c r="F1474" s="488">
        <v>7.49</v>
      </c>
      <c r="G1474" s="488"/>
      <c r="H1474" s="487"/>
    </row>
    <row r="1475" spans="2:8">
      <c r="B1475" s="490" t="s">
        <v>1380</v>
      </c>
      <c r="C1475" s="489" t="s">
        <v>673</v>
      </c>
      <c r="D1475" s="488"/>
      <c r="E1475" s="488">
        <v>7.49</v>
      </c>
      <c r="F1475" s="488">
        <v>0</v>
      </c>
      <c r="G1475" s="488"/>
      <c r="H1475" s="487"/>
    </row>
    <row r="1476" spans="2:8">
      <c r="B1476" s="490" t="s">
        <v>1379</v>
      </c>
      <c r="C1476" s="489" t="s">
        <v>670</v>
      </c>
      <c r="D1476" s="488"/>
      <c r="E1476" s="488">
        <v>0</v>
      </c>
      <c r="F1476" s="488">
        <v>7.49</v>
      </c>
      <c r="G1476" s="488"/>
      <c r="H1476" s="487"/>
    </row>
    <row r="1477" spans="2:8">
      <c r="B1477" s="490" t="s">
        <v>1378</v>
      </c>
      <c r="C1477" s="489" t="s">
        <v>670</v>
      </c>
      <c r="D1477" s="488"/>
      <c r="E1477" s="488">
        <v>7.49</v>
      </c>
      <c r="F1477" s="488">
        <v>0</v>
      </c>
      <c r="G1477" s="488"/>
      <c r="H1477" s="487"/>
    </row>
    <row r="1478" spans="2:8">
      <c r="B1478" s="490" t="s">
        <v>1377</v>
      </c>
      <c r="C1478" s="489" t="s">
        <v>670</v>
      </c>
      <c r="D1478" s="488"/>
      <c r="E1478" s="488">
        <v>0</v>
      </c>
      <c r="F1478" s="488">
        <v>7.49</v>
      </c>
      <c r="G1478" s="488"/>
      <c r="H1478" s="487"/>
    </row>
    <row r="1479" spans="2:8">
      <c r="B1479" s="490" t="s">
        <v>1376</v>
      </c>
      <c r="C1479" s="489" t="s">
        <v>670</v>
      </c>
      <c r="D1479" s="488"/>
      <c r="E1479" s="488">
        <v>7.49</v>
      </c>
      <c r="F1479" s="488">
        <v>0</v>
      </c>
      <c r="G1479" s="488"/>
      <c r="H1479" s="487"/>
    </row>
    <row r="1480" spans="2:8">
      <c r="B1480" s="490">
        <v>8250</v>
      </c>
      <c r="C1480" s="489" t="s">
        <v>1375</v>
      </c>
      <c r="D1480" s="488">
        <v>0</v>
      </c>
      <c r="E1480" s="488">
        <v>2559837.86</v>
      </c>
      <c r="F1480" s="488">
        <v>2559837.86</v>
      </c>
      <c r="G1480" s="488">
        <v>0</v>
      </c>
      <c r="H1480" s="487"/>
    </row>
    <row r="1481" spans="2:8" ht="25.5">
      <c r="B1481" s="490">
        <v>8251</v>
      </c>
      <c r="C1481" s="489" t="s">
        <v>1374</v>
      </c>
      <c r="D1481" s="488">
        <v>0</v>
      </c>
      <c r="E1481" s="488">
        <v>2559747.98</v>
      </c>
      <c r="F1481" s="488">
        <v>2559747.98</v>
      </c>
      <c r="G1481" s="488">
        <v>0</v>
      </c>
      <c r="H1481" s="487"/>
    </row>
    <row r="1482" spans="2:8">
      <c r="B1482" s="490" t="s">
        <v>1373</v>
      </c>
      <c r="C1482" s="489" t="s">
        <v>1003</v>
      </c>
      <c r="D1482" s="488">
        <v>0</v>
      </c>
      <c r="E1482" s="488">
        <v>2288031.9300000002</v>
      </c>
      <c r="F1482" s="488">
        <v>2288031.9300000002</v>
      </c>
      <c r="G1482" s="488">
        <v>0</v>
      </c>
      <c r="H1482" s="487"/>
    </row>
    <row r="1483" spans="2:8" ht="25.5">
      <c r="B1483" s="490" t="s">
        <v>1372</v>
      </c>
      <c r="C1483" s="489" t="s">
        <v>1001</v>
      </c>
      <c r="D1483" s="488">
        <v>0</v>
      </c>
      <c r="E1483" s="488">
        <v>1541939.8</v>
      </c>
      <c r="F1483" s="488">
        <v>1541939.8</v>
      </c>
      <c r="G1483" s="488">
        <v>0</v>
      </c>
      <c r="H1483" s="487"/>
    </row>
    <row r="1484" spans="2:8">
      <c r="B1484" s="490" t="s">
        <v>1371</v>
      </c>
      <c r="C1484" s="489" t="s">
        <v>999</v>
      </c>
      <c r="D1484" s="488">
        <v>0</v>
      </c>
      <c r="E1484" s="488">
        <v>1541939.8</v>
      </c>
      <c r="F1484" s="488">
        <v>1541939.8</v>
      </c>
      <c r="G1484" s="488">
        <v>0</v>
      </c>
      <c r="H1484" s="487"/>
    </row>
    <row r="1485" spans="2:8">
      <c r="B1485" s="490" t="s">
        <v>1370</v>
      </c>
      <c r="C1485" s="489" t="s">
        <v>997</v>
      </c>
      <c r="D1485" s="488">
        <v>0</v>
      </c>
      <c r="E1485" s="488">
        <v>1541939.8</v>
      </c>
      <c r="F1485" s="488">
        <v>1541939.8</v>
      </c>
      <c r="G1485" s="488">
        <v>0</v>
      </c>
      <c r="H1485" s="487"/>
    </row>
    <row r="1486" spans="2:8" ht="25.5">
      <c r="B1486" s="490" t="s">
        <v>1369</v>
      </c>
      <c r="C1486" s="489" t="s">
        <v>951</v>
      </c>
      <c r="D1486" s="488"/>
      <c r="E1486" s="488">
        <v>0</v>
      </c>
      <c r="F1486" s="488">
        <v>77223.87</v>
      </c>
      <c r="G1486" s="488"/>
      <c r="H1486" s="487"/>
    </row>
    <row r="1487" spans="2:8" ht="25.5">
      <c r="B1487" s="490" t="s">
        <v>1368</v>
      </c>
      <c r="C1487" s="489" t="s">
        <v>951</v>
      </c>
      <c r="D1487" s="488"/>
      <c r="E1487" s="488">
        <v>77223.87</v>
      </c>
      <c r="F1487" s="488">
        <v>0</v>
      </c>
      <c r="G1487" s="488"/>
      <c r="H1487" s="487"/>
    </row>
    <row r="1488" spans="2:8" ht="25.5">
      <c r="B1488" s="490" t="s">
        <v>1367</v>
      </c>
      <c r="C1488" s="489" t="s">
        <v>949</v>
      </c>
      <c r="D1488" s="488"/>
      <c r="E1488" s="488">
        <v>0</v>
      </c>
      <c r="F1488" s="488">
        <v>64868.07</v>
      </c>
      <c r="G1488" s="488"/>
      <c r="H1488" s="487"/>
    </row>
    <row r="1489" spans="2:8" ht="25.5">
      <c r="B1489" s="490" t="s">
        <v>1366</v>
      </c>
      <c r="C1489" s="489" t="s">
        <v>949</v>
      </c>
      <c r="D1489" s="488"/>
      <c r="E1489" s="488">
        <v>64868.07</v>
      </c>
      <c r="F1489" s="488">
        <v>0</v>
      </c>
      <c r="G1489" s="488"/>
      <c r="H1489" s="487"/>
    </row>
    <row r="1490" spans="2:8" ht="25.5">
      <c r="B1490" s="490" t="s">
        <v>1365</v>
      </c>
      <c r="C1490" s="489" t="s">
        <v>947</v>
      </c>
      <c r="D1490" s="488"/>
      <c r="E1490" s="488">
        <v>0</v>
      </c>
      <c r="F1490" s="488">
        <v>64868.07</v>
      </c>
      <c r="G1490" s="488"/>
      <c r="H1490" s="487"/>
    </row>
    <row r="1491" spans="2:8" ht="25.5">
      <c r="B1491" s="490" t="s">
        <v>1364</v>
      </c>
      <c r="C1491" s="489" t="s">
        <v>947</v>
      </c>
      <c r="D1491" s="488"/>
      <c r="E1491" s="488">
        <v>64868.07</v>
      </c>
      <c r="F1491" s="488">
        <v>0</v>
      </c>
      <c r="G1491" s="488"/>
      <c r="H1491" s="487"/>
    </row>
    <row r="1492" spans="2:8">
      <c r="B1492" s="490" t="s">
        <v>1363</v>
      </c>
      <c r="C1492" s="489" t="s">
        <v>945</v>
      </c>
      <c r="D1492" s="488"/>
      <c r="E1492" s="488">
        <v>0</v>
      </c>
      <c r="F1492" s="488">
        <v>50463.62</v>
      </c>
      <c r="G1492" s="488"/>
      <c r="H1492" s="487"/>
    </row>
    <row r="1493" spans="2:8">
      <c r="B1493" s="490" t="s">
        <v>1362</v>
      </c>
      <c r="C1493" s="489" t="s">
        <v>945</v>
      </c>
      <c r="D1493" s="488"/>
      <c r="E1493" s="488">
        <v>50463.62</v>
      </c>
      <c r="F1493" s="488">
        <v>0</v>
      </c>
      <c r="G1493" s="488"/>
      <c r="H1493" s="487"/>
    </row>
    <row r="1494" spans="2:8">
      <c r="B1494" s="490" t="s">
        <v>1361</v>
      </c>
      <c r="C1494" s="489" t="s">
        <v>943</v>
      </c>
      <c r="D1494" s="488"/>
      <c r="E1494" s="488">
        <v>0</v>
      </c>
      <c r="F1494" s="488">
        <v>61779.12</v>
      </c>
      <c r="G1494" s="488"/>
      <c r="H1494" s="487"/>
    </row>
    <row r="1495" spans="2:8">
      <c r="B1495" s="490" t="s">
        <v>1360</v>
      </c>
      <c r="C1495" s="489" t="s">
        <v>943</v>
      </c>
      <c r="D1495" s="488"/>
      <c r="E1495" s="488">
        <v>61779.12</v>
      </c>
      <c r="F1495" s="488">
        <v>0</v>
      </c>
      <c r="G1495" s="488"/>
      <c r="H1495" s="487"/>
    </row>
    <row r="1496" spans="2:8" ht="25.5">
      <c r="B1496" s="490" t="s">
        <v>1359</v>
      </c>
      <c r="C1496" s="489" t="s">
        <v>941</v>
      </c>
      <c r="D1496" s="488"/>
      <c r="E1496" s="488">
        <v>0</v>
      </c>
      <c r="F1496" s="488">
        <v>64868.07</v>
      </c>
      <c r="G1496" s="488"/>
      <c r="H1496" s="487"/>
    </row>
    <row r="1497" spans="2:8" ht="25.5">
      <c r="B1497" s="490" t="s">
        <v>1358</v>
      </c>
      <c r="C1497" s="489" t="s">
        <v>941</v>
      </c>
      <c r="D1497" s="488"/>
      <c r="E1497" s="488">
        <v>64868.07</v>
      </c>
      <c r="F1497" s="488">
        <v>0</v>
      </c>
      <c r="G1497" s="488"/>
      <c r="H1497" s="487"/>
    </row>
    <row r="1498" spans="2:8" ht="25.5">
      <c r="B1498" s="490" t="s">
        <v>1357</v>
      </c>
      <c r="C1498" s="489" t="s">
        <v>939</v>
      </c>
      <c r="D1498" s="488"/>
      <c r="E1498" s="488">
        <v>0</v>
      </c>
      <c r="F1498" s="488">
        <v>64868.07</v>
      </c>
      <c r="G1498" s="488"/>
      <c r="H1498" s="487"/>
    </row>
    <row r="1499" spans="2:8" ht="25.5">
      <c r="B1499" s="490" t="s">
        <v>1356</v>
      </c>
      <c r="C1499" s="489" t="s">
        <v>939</v>
      </c>
      <c r="D1499" s="488"/>
      <c r="E1499" s="488">
        <v>64868.07</v>
      </c>
      <c r="F1499" s="488">
        <v>0</v>
      </c>
      <c r="G1499" s="488"/>
      <c r="H1499" s="487"/>
    </row>
    <row r="1500" spans="2:8" ht="25.5">
      <c r="B1500" s="490" t="s">
        <v>1355</v>
      </c>
      <c r="C1500" s="489" t="s">
        <v>937</v>
      </c>
      <c r="D1500" s="488"/>
      <c r="E1500" s="488">
        <v>0</v>
      </c>
      <c r="F1500" s="488">
        <v>64868.07</v>
      </c>
      <c r="G1500" s="488"/>
      <c r="H1500" s="487"/>
    </row>
    <row r="1501" spans="2:8" ht="25.5">
      <c r="B1501" s="490" t="s">
        <v>1354</v>
      </c>
      <c r="C1501" s="489" t="s">
        <v>937</v>
      </c>
      <c r="D1501" s="488"/>
      <c r="E1501" s="488">
        <v>64868.07</v>
      </c>
      <c r="F1501" s="488">
        <v>0</v>
      </c>
      <c r="G1501" s="488"/>
      <c r="H1501" s="487"/>
    </row>
    <row r="1502" spans="2:8" ht="25.5">
      <c r="B1502" s="490" t="s">
        <v>1353</v>
      </c>
      <c r="C1502" s="489" t="s">
        <v>935</v>
      </c>
      <c r="D1502" s="488"/>
      <c r="E1502" s="488">
        <v>0</v>
      </c>
      <c r="F1502" s="488">
        <v>64868.07</v>
      </c>
      <c r="G1502" s="488"/>
      <c r="H1502" s="487"/>
    </row>
    <row r="1503" spans="2:8" ht="25.5">
      <c r="B1503" s="490" t="s">
        <v>1352</v>
      </c>
      <c r="C1503" s="489" t="s">
        <v>935</v>
      </c>
      <c r="D1503" s="488"/>
      <c r="E1503" s="488">
        <v>64868.07</v>
      </c>
      <c r="F1503" s="488">
        <v>0</v>
      </c>
      <c r="G1503" s="488"/>
      <c r="H1503" s="487"/>
    </row>
    <row r="1504" spans="2:8" ht="25.5">
      <c r="B1504" s="490" t="s">
        <v>1351</v>
      </c>
      <c r="C1504" s="489" t="s">
        <v>933</v>
      </c>
      <c r="D1504" s="488"/>
      <c r="E1504" s="488">
        <v>0</v>
      </c>
      <c r="F1504" s="488">
        <v>64868.07</v>
      </c>
      <c r="G1504" s="488"/>
      <c r="H1504" s="487"/>
    </row>
    <row r="1505" spans="2:8" ht="25.5">
      <c r="B1505" s="490" t="s">
        <v>1350</v>
      </c>
      <c r="C1505" s="489" t="s">
        <v>933</v>
      </c>
      <c r="D1505" s="488"/>
      <c r="E1505" s="488">
        <v>64868.07</v>
      </c>
      <c r="F1505" s="488">
        <v>0</v>
      </c>
      <c r="G1505" s="488"/>
      <c r="H1505" s="487"/>
    </row>
    <row r="1506" spans="2:8">
      <c r="B1506" s="490" t="s">
        <v>1349</v>
      </c>
      <c r="C1506" s="489" t="s">
        <v>931</v>
      </c>
      <c r="D1506" s="488"/>
      <c r="E1506" s="488">
        <v>0</v>
      </c>
      <c r="F1506" s="488">
        <v>64868.07</v>
      </c>
      <c r="G1506" s="488"/>
      <c r="H1506" s="487"/>
    </row>
    <row r="1507" spans="2:8">
      <c r="B1507" s="490" t="s">
        <v>1348</v>
      </c>
      <c r="C1507" s="489" t="s">
        <v>931</v>
      </c>
      <c r="D1507" s="488"/>
      <c r="E1507" s="488">
        <v>64868.07</v>
      </c>
      <c r="F1507" s="488">
        <v>0</v>
      </c>
      <c r="G1507" s="488"/>
      <c r="H1507" s="487"/>
    </row>
    <row r="1508" spans="2:8" ht="25.5">
      <c r="B1508" s="490" t="s">
        <v>1347</v>
      </c>
      <c r="C1508" s="489" t="s">
        <v>929</v>
      </c>
      <c r="D1508" s="488"/>
      <c r="E1508" s="488">
        <v>0</v>
      </c>
      <c r="F1508" s="488">
        <v>68736.63</v>
      </c>
      <c r="G1508" s="488"/>
      <c r="H1508" s="487"/>
    </row>
    <row r="1509" spans="2:8" ht="25.5">
      <c r="B1509" s="490" t="s">
        <v>1346</v>
      </c>
      <c r="C1509" s="489" t="s">
        <v>929</v>
      </c>
      <c r="D1509" s="488"/>
      <c r="E1509" s="488">
        <v>68736.63</v>
      </c>
      <c r="F1509" s="488">
        <v>0</v>
      </c>
      <c r="G1509" s="488"/>
      <c r="H1509" s="487"/>
    </row>
    <row r="1510" spans="2:8" ht="25.5">
      <c r="B1510" s="490" t="s">
        <v>1345</v>
      </c>
      <c r="C1510" s="489" t="s">
        <v>921</v>
      </c>
      <c r="D1510" s="488"/>
      <c r="E1510" s="488">
        <v>0</v>
      </c>
      <c r="F1510" s="488">
        <v>61779.12</v>
      </c>
      <c r="G1510" s="488"/>
      <c r="H1510" s="487"/>
    </row>
    <row r="1511" spans="2:8" ht="25.5">
      <c r="B1511" s="490" t="s">
        <v>1344</v>
      </c>
      <c r="C1511" s="489" t="s">
        <v>921</v>
      </c>
      <c r="D1511" s="488"/>
      <c r="E1511" s="488">
        <v>61779.12</v>
      </c>
      <c r="F1511" s="488">
        <v>0</v>
      </c>
      <c r="G1511" s="488"/>
      <c r="H1511" s="487"/>
    </row>
    <row r="1512" spans="2:8" ht="25.5">
      <c r="B1512" s="490" t="s">
        <v>1343</v>
      </c>
      <c r="C1512" s="489" t="s">
        <v>919</v>
      </c>
      <c r="D1512" s="488"/>
      <c r="E1512" s="488">
        <v>0</v>
      </c>
      <c r="F1512" s="488">
        <v>64868.07</v>
      </c>
      <c r="G1512" s="488"/>
      <c r="H1512" s="487"/>
    </row>
    <row r="1513" spans="2:8" ht="25.5">
      <c r="B1513" s="490" t="s">
        <v>1342</v>
      </c>
      <c r="C1513" s="489" t="s">
        <v>919</v>
      </c>
      <c r="D1513" s="488"/>
      <c r="E1513" s="488">
        <v>64868.07</v>
      </c>
      <c r="F1513" s="488">
        <v>0</v>
      </c>
      <c r="G1513" s="488"/>
      <c r="H1513" s="487"/>
    </row>
    <row r="1514" spans="2:8" ht="25.5">
      <c r="B1514" s="490" t="s">
        <v>1341</v>
      </c>
      <c r="C1514" s="489" t="s">
        <v>917</v>
      </c>
      <c r="D1514" s="488"/>
      <c r="E1514" s="488">
        <v>0</v>
      </c>
      <c r="F1514" s="488">
        <v>68736.63</v>
      </c>
      <c r="G1514" s="488"/>
      <c r="H1514" s="487"/>
    </row>
    <row r="1515" spans="2:8" ht="25.5">
      <c r="B1515" s="490" t="s">
        <v>1340</v>
      </c>
      <c r="C1515" s="489" t="s">
        <v>917</v>
      </c>
      <c r="D1515" s="488"/>
      <c r="E1515" s="488">
        <v>68736.63</v>
      </c>
      <c r="F1515" s="488">
        <v>0</v>
      </c>
      <c r="G1515" s="488"/>
      <c r="H1515" s="487"/>
    </row>
    <row r="1516" spans="2:8" ht="25.5">
      <c r="B1516" s="490" t="s">
        <v>1339</v>
      </c>
      <c r="C1516" s="489" t="s">
        <v>915</v>
      </c>
      <c r="D1516" s="488"/>
      <c r="E1516" s="488">
        <v>0</v>
      </c>
      <c r="F1516" s="488">
        <v>64868.07</v>
      </c>
      <c r="G1516" s="488"/>
      <c r="H1516" s="487"/>
    </row>
    <row r="1517" spans="2:8" ht="25.5">
      <c r="B1517" s="490" t="s">
        <v>1338</v>
      </c>
      <c r="C1517" s="489" t="s">
        <v>915</v>
      </c>
      <c r="D1517" s="488"/>
      <c r="E1517" s="488">
        <v>64868.07</v>
      </c>
      <c r="F1517" s="488">
        <v>0</v>
      </c>
      <c r="G1517" s="488"/>
      <c r="H1517" s="487"/>
    </row>
    <row r="1518" spans="2:8" ht="25.5">
      <c r="B1518" s="490" t="s">
        <v>1337</v>
      </c>
      <c r="C1518" s="489" t="s">
        <v>913</v>
      </c>
      <c r="D1518" s="488"/>
      <c r="E1518" s="488">
        <v>0</v>
      </c>
      <c r="F1518" s="488">
        <v>64868.07</v>
      </c>
      <c r="G1518" s="488"/>
      <c r="H1518" s="487"/>
    </row>
    <row r="1519" spans="2:8" ht="25.5">
      <c r="B1519" s="490" t="s">
        <v>1336</v>
      </c>
      <c r="C1519" s="489" t="s">
        <v>913</v>
      </c>
      <c r="D1519" s="488"/>
      <c r="E1519" s="488">
        <v>64868.07</v>
      </c>
      <c r="F1519" s="488">
        <v>0</v>
      </c>
      <c r="G1519" s="488"/>
      <c r="H1519" s="487"/>
    </row>
    <row r="1520" spans="2:8" ht="25.5">
      <c r="B1520" s="490" t="s">
        <v>1335</v>
      </c>
      <c r="C1520" s="489" t="s">
        <v>911</v>
      </c>
      <c r="D1520" s="488"/>
      <c r="E1520" s="488">
        <v>0</v>
      </c>
      <c r="F1520" s="488">
        <v>64868.07</v>
      </c>
      <c r="G1520" s="488"/>
      <c r="H1520" s="487"/>
    </row>
    <row r="1521" spans="2:8" ht="25.5">
      <c r="B1521" s="490" t="s">
        <v>1334</v>
      </c>
      <c r="C1521" s="489" t="s">
        <v>911</v>
      </c>
      <c r="D1521" s="488"/>
      <c r="E1521" s="488">
        <v>64868.07</v>
      </c>
      <c r="F1521" s="488">
        <v>0</v>
      </c>
      <c r="G1521" s="488"/>
      <c r="H1521" s="487"/>
    </row>
    <row r="1522" spans="2:8" ht="25.5">
      <c r="B1522" s="490" t="s">
        <v>1333</v>
      </c>
      <c r="C1522" s="489" t="s">
        <v>909</v>
      </c>
      <c r="D1522" s="488"/>
      <c r="E1522" s="488">
        <v>0</v>
      </c>
      <c r="F1522" s="488">
        <v>64868.07</v>
      </c>
      <c r="G1522" s="488"/>
      <c r="H1522" s="487"/>
    </row>
    <row r="1523" spans="2:8" ht="25.5">
      <c r="B1523" s="490" t="s">
        <v>1332</v>
      </c>
      <c r="C1523" s="489" t="s">
        <v>909</v>
      </c>
      <c r="D1523" s="488"/>
      <c r="E1523" s="488">
        <v>64868.07</v>
      </c>
      <c r="F1523" s="488">
        <v>0</v>
      </c>
      <c r="G1523" s="488"/>
      <c r="H1523" s="487"/>
    </row>
    <row r="1524" spans="2:8" ht="25.5">
      <c r="B1524" s="490" t="s">
        <v>1331</v>
      </c>
      <c r="C1524" s="489" t="s">
        <v>907</v>
      </c>
      <c r="D1524" s="488"/>
      <c r="E1524" s="488">
        <v>0</v>
      </c>
      <c r="F1524" s="488">
        <v>64868.07</v>
      </c>
      <c r="G1524" s="488"/>
      <c r="H1524" s="487"/>
    </row>
    <row r="1525" spans="2:8" ht="25.5">
      <c r="B1525" s="490" t="s">
        <v>1330</v>
      </c>
      <c r="C1525" s="489" t="s">
        <v>907</v>
      </c>
      <c r="D1525" s="488"/>
      <c r="E1525" s="488">
        <v>64868.07</v>
      </c>
      <c r="F1525" s="488">
        <v>0</v>
      </c>
      <c r="G1525" s="488"/>
      <c r="H1525" s="487"/>
    </row>
    <row r="1526" spans="2:8" ht="25.5">
      <c r="B1526" s="490" t="s">
        <v>1329</v>
      </c>
      <c r="C1526" s="489" t="s">
        <v>905</v>
      </c>
      <c r="D1526" s="488"/>
      <c r="E1526" s="488">
        <v>0</v>
      </c>
      <c r="F1526" s="488">
        <v>64868.07</v>
      </c>
      <c r="G1526" s="488"/>
      <c r="H1526" s="487"/>
    </row>
    <row r="1527" spans="2:8" ht="25.5">
      <c r="B1527" s="490" t="s">
        <v>1328</v>
      </c>
      <c r="C1527" s="489" t="s">
        <v>905</v>
      </c>
      <c r="D1527" s="488"/>
      <c r="E1527" s="488">
        <v>64868.07</v>
      </c>
      <c r="F1527" s="488">
        <v>0</v>
      </c>
      <c r="G1527" s="488"/>
      <c r="H1527" s="487"/>
    </row>
    <row r="1528" spans="2:8">
      <c r="B1528" s="490" t="s">
        <v>1327</v>
      </c>
      <c r="C1528" s="489" t="s">
        <v>903</v>
      </c>
      <c r="D1528" s="488"/>
      <c r="E1528" s="488">
        <v>0</v>
      </c>
      <c r="F1528" s="488">
        <v>50463.62</v>
      </c>
      <c r="G1528" s="488"/>
      <c r="H1528" s="487"/>
    </row>
    <row r="1529" spans="2:8">
      <c r="B1529" s="490" t="s">
        <v>1326</v>
      </c>
      <c r="C1529" s="489" t="s">
        <v>903</v>
      </c>
      <c r="D1529" s="488"/>
      <c r="E1529" s="488">
        <v>50463.62</v>
      </c>
      <c r="F1529" s="488">
        <v>0</v>
      </c>
      <c r="G1529" s="488"/>
      <c r="H1529" s="487"/>
    </row>
    <row r="1530" spans="2:8">
      <c r="B1530" s="490" t="s">
        <v>1325</v>
      </c>
      <c r="C1530" s="489" t="s">
        <v>901</v>
      </c>
      <c r="D1530" s="488"/>
      <c r="E1530" s="488">
        <v>0</v>
      </c>
      <c r="F1530" s="488">
        <v>64868.07</v>
      </c>
      <c r="G1530" s="488"/>
      <c r="H1530" s="487"/>
    </row>
    <row r="1531" spans="2:8">
      <c r="B1531" s="490" t="s">
        <v>1324</v>
      </c>
      <c r="C1531" s="489" t="s">
        <v>901</v>
      </c>
      <c r="D1531" s="488"/>
      <c r="E1531" s="488">
        <v>64868.07</v>
      </c>
      <c r="F1531" s="488">
        <v>0</v>
      </c>
      <c r="G1531" s="488"/>
      <c r="H1531" s="487"/>
    </row>
    <row r="1532" spans="2:8" ht="25.5">
      <c r="B1532" s="490" t="s">
        <v>1323</v>
      </c>
      <c r="C1532" s="489" t="s">
        <v>899</v>
      </c>
      <c r="D1532" s="488"/>
      <c r="E1532" s="488">
        <v>0</v>
      </c>
      <c r="F1532" s="488">
        <v>64868.07</v>
      </c>
      <c r="G1532" s="488"/>
      <c r="H1532" s="487"/>
    </row>
    <row r="1533" spans="2:8" ht="25.5">
      <c r="B1533" s="490" t="s">
        <v>1322</v>
      </c>
      <c r="C1533" s="489" t="s">
        <v>899</v>
      </c>
      <c r="D1533" s="488"/>
      <c r="E1533" s="488">
        <v>64868.07</v>
      </c>
      <c r="F1533" s="488">
        <v>0</v>
      </c>
      <c r="G1533" s="488"/>
      <c r="H1533" s="487"/>
    </row>
    <row r="1534" spans="2:8">
      <c r="B1534" s="490" t="s">
        <v>1321</v>
      </c>
      <c r="C1534" s="489" t="s">
        <v>971</v>
      </c>
      <c r="D1534" s="488">
        <v>0</v>
      </c>
      <c r="E1534" s="488">
        <v>538399.59</v>
      </c>
      <c r="F1534" s="488">
        <v>538399.59</v>
      </c>
      <c r="G1534" s="488">
        <v>0</v>
      </c>
      <c r="H1534" s="487"/>
    </row>
    <row r="1535" spans="2:8" ht="25.5">
      <c r="B1535" s="490" t="s">
        <v>1320</v>
      </c>
      <c r="C1535" s="489" t="s">
        <v>969</v>
      </c>
      <c r="D1535" s="488">
        <v>0</v>
      </c>
      <c r="E1535" s="488">
        <v>417722.57</v>
      </c>
      <c r="F1535" s="488">
        <v>417722.57</v>
      </c>
      <c r="G1535" s="488">
        <v>0</v>
      </c>
      <c r="H1535" s="487"/>
    </row>
    <row r="1536" spans="2:8">
      <c r="B1536" s="490" t="s">
        <v>1319</v>
      </c>
      <c r="C1536" s="489" t="s">
        <v>967</v>
      </c>
      <c r="D1536" s="488">
        <v>0</v>
      </c>
      <c r="E1536" s="488">
        <v>115159.31</v>
      </c>
      <c r="F1536" s="488">
        <v>115159.31</v>
      </c>
      <c r="G1536" s="488">
        <v>0</v>
      </c>
      <c r="H1536" s="487"/>
    </row>
    <row r="1537" spans="2:8">
      <c r="B1537" s="490" t="s">
        <v>1318</v>
      </c>
      <c r="C1537" s="489" t="s">
        <v>965</v>
      </c>
      <c r="D1537" s="488"/>
      <c r="E1537" s="488">
        <v>0</v>
      </c>
      <c r="F1537" s="488">
        <v>55479.28</v>
      </c>
      <c r="G1537" s="488"/>
      <c r="H1537" s="487"/>
    </row>
    <row r="1538" spans="2:8">
      <c r="B1538" s="490" t="s">
        <v>1317</v>
      </c>
      <c r="C1538" s="489" t="s">
        <v>965</v>
      </c>
      <c r="D1538" s="488"/>
      <c r="E1538" s="488">
        <v>55479.28</v>
      </c>
      <c r="F1538" s="488">
        <v>0</v>
      </c>
      <c r="G1538" s="488"/>
      <c r="H1538" s="487"/>
    </row>
    <row r="1539" spans="2:8" ht="25.5">
      <c r="B1539" s="490" t="s">
        <v>1316</v>
      </c>
      <c r="C1539" s="489" t="s">
        <v>963</v>
      </c>
      <c r="D1539" s="488"/>
      <c r="E1539" s="488">
        <v>0</v>
      </c>
      <c r="F1539" s="488">
        <v>59680.03</v>
      </c>
      <c r="G1539" s="488"/>
      <c r="H1539" s="487"/>
    </row>
    <row r="1540" spans="2:8" ht="25.5">
      <c r="B1540" s="490" t="s">
        <v>1315</v>
      </c>
      <c r="C1540" s="489" t="s">
        <v>963</v>
      </c>
      <c r="D1540" s="488"/>
      <c r="E1540" s="488">
        <v>59680.03</v>
      </c>
      <c r="F1540" s="488">
        <v>0</v>
      </c>
      <c r="G1540" s="488"/>
      <c r="H1540" s="487"/>
    </row>
    <row r="1541" spans="2:8">
      <c r="B1541" s="490" t="s">
        <v>1314</v>
      </c>
      <c r="C1541" s="489" t="s">
        <v>961</v>
      </c>
      <c r="D1541" s="488">
        <v>0</v>
      </c>
      <c r="E1541" s="488">
        <v>302563.26</v>
      </c>
      <c r="F1541" s="488">
        <v>302563.26</v>
      </c>
      <c r="G1541" s="488">
        <v>0</v>
      </c>
      <c r="H1541" s="487"/>
    </row>
    <row r="1542" spans="2:8">
      <c r="B1542" s="490" t="s">
        <v>1313</v>
      </c>
      <c r="C1542" s="489" t="s">
        <v>959</v>
      </c>
      <c r="D1542" s="488"/>
      <c r="E1542" s="488">
        <v>0</v>
      </c>
      <c r="F1542" s="488">
        <v>302563.26</v>
      </c>
      <c r="G1542" s="488"/>
      <c r="H1542" s="487"/>
    </row>
    <row r="1543" spans="2:8">
      <c r="B1543" s="490" t="s">
        <v>1312</v>
      </c>
      <c r="C1543" s="489" t="s">
        <v>959</v>
      </c>
      <c r="D1543" s="488"/>
      <c r="E1543" s="488">
        <v>302563.26</v>
      </c>
      <c r="F1543" s="488">
        <v>0</v>
      </c>
      <c r="G1543" s="488"/>
      <c r="H1543" s="487"/>
    </row>
    <row r="1544" spans="2:8">
      <c r="B1544" s="490" t="s">
        <v>1311</v>
      </c>
      <c r="C1544" s="489" t="s">
        <v>957</v>
      </c>
      <c r="D1544" s="488">
        <v>0</v>
      </c>
      <c r="E1544" s="488">
        <v>120677.02</v>
      </c>
      <c r="F1544" s="488">
        <v>120677.02</v>
      </c>
      <c r="G1544" s="488">
        <v>0</v>
      </c>
      <c r="H1544" s="487"/>
    </row>
    <row r="1545" spans="2:8">
      <c r="B1545" s="490" t="s">
        <v>1310</v>
      </c>
      <c r="C1545" s="489" t="s">
        <v>955</v>
      </c>
      <c r="D1545" s="488">
        <v>0</v>
      </c>
      <c r="E1545" s="488">
        <v>120677.02</v>
      </c>
      <c r="F1545" s="488">
        <v>120677.02</v>
      </c>
      <c r="G1545" s="488">
        <v>0</v>
      </c>
      <c r="H1545" s="487"/>
    </row>
    <row r="1546" spans="2:8" ht="25.5">
      <c r="B1546" s="490" t="s">
        <v>1309</v>
      </c>
      <c r="C1546" s="489" t="s">
        <v>776</v>
      </c>
      <c r="D1546" s="488"/>
      <c r="E1546" s="488">
        <v>0</v>
      </c>
      <c r="F1546" s="488">
        <v>1000</v>
      </c>
      <c r="G1546" s="488"/>
      <c r="H1546" s="487"/>
    </row>
    <row r="1547" spans="2:8" ht="25.5">
      <c r="B1547" s="490" t="s">
        <v>1308</v>
      </c>
      <c r="C1547" s="489" t="s">
        <v>776</v>
      </c>
      <c r="D1547" s="488"/>
      <c r="E1547" s="488">
        <v>1000</v>
      </c>
      <c r="F1547" s="488">
        <v>0</v>
      </c>
      <c r="G1547" s="488"/>
      <c r="H1547" s="487"/>
    </row>
    <row r="1548" spans="2:8" ht="25.5">
      <c r="B1548" s="490" t="s">
        <v>1307</v>
      </c>
      <c r="C1548" s="489" t="s">
        <v>776</v>
      </c>
      <c r="D1548" s="488"/>
      <c r="E1548" s="488">
        <v>0</v>
      </c>
      <c r="F1548" s="488">
        <v>1000</v>
      </c>
      <c r="G1548" s="488"/>
      <c r="H1548" s="487"/>
    </row>
    <row r="1549" spans="2:8" ht="25.5">
      <c r="B1549" s="490" t="s">
        <v>1306</v>
      </c>
      <c r="C1549" s="489" t="s">
        <v>776</v>
      </c>
      <c r="D1549" s="488"/>
      <c r="E1549" s="488">
        <v>1000</v>
      </c>
      <c r="F1549" s="488">
        <v>0</v>
      </c>
      <c r="G1549" s="488"/>
      <c r="H1549" s="487"/>
    </row>
    <row r="1550" spans="2:8" ht="25.5">
      <c r="B1550" s="490" t="s">
        <v>1305</v>
      </c>
      <c r="C1550" s="489" t="s">
        <v>951</v>
      </c>
      <c r="D1550" s="488"/>
      <c r="E1550" s="488">
        <v>0</v>
      </c>
      <c r="F1550" s="488">
        <v>4352.55</v>
      </c>
      <c r="G1550" s="488"/>
      <c r="H1550" s="487"/>
    </row>
    <row r="1551" spans="2:8" ht="25.5">
      <c r="B1551" s="490" t="s">
        <v>1304</v>
      </c>
      <c r="C1551" s="489" t="s">
        <v>951</v>
      </c>
      <c r="D1551" s="488"/>
      <c r="E1551" s="488">
        <v>4352.55</v>
      </c>
      <c r="F1551" s="488">
        <v>0</v>
      </c>
      <c r="G1551" s="488"/>
      <c r="H1551" s="487"/>
    </row>
    <row r="1552" spans="2:8" ht="25.5">
      <c r="B1552" s="490" t="s">
        <v>1303</v>
      </c>
      <c r="C1552" s="489" t="s">
        <v>949</v>
      </c>
      <c r="D1552" s="488"/>
      <c r="E1552" s="488">
        <v>0</v>
      </c>
      <c r="F1552" s="488">
        <v>4352.55</v>
      </c>
      <c r="G1552" s="488"/>
      <c r="H1552" s="487"/>
    </row>
    <row r="1553" spans="2:8" ht="25.5">
      <c r="B1553" s="490" t="s">
        <v>1302</v>
      </c>
      <c r="C1553" s="489" t="s">
        <v>949</v>
      </c>
      <c r="D1553" s="488"/>
      <c r="E1553" s="488">
        <v>4352.55</v>
      </c>
      <c r="F1553" s="488">
        <v>0</v>
      </c>
      <c r="G1553" s="488"/>
      <c r="H1553" s="487"/>
    </row>
    <row r="1554" spans="2:8" ht="25.5">
      <c r="B1554" s="490" t="s">
        <v>1301</v>
      </c>
      <c r="C1554" s="489" t="s">
        <v>947</v>
      </c>
      <c r="D1554" s="488"/>
      <c r="E1554" s="488">
        <v>0</v>
      </c>
      <c r="F1554" s="488">
        <v>4352.55</v>
      </c>
      <c r="G1554" s="488"/>
      <c r="H1554" s="487"/>
    </row>
    <row r="1555" spans="2:8" ht="25.5">
      <c r="B1555" s="490" t="s">
        <v>1300</v>
      </c>
      <c r="C1555" s="489" t="s">
        <v>947</v>
      </c>
      <c r="D1555" s="488"/>
      <c r="E1555" s="488">
        <v>4352.55</v>
      </c>
      <c r="F1555" s="488">
        <v>0</v>
      </c>
      <c r="G1555" s="488"/>
      <c r="H1555" s="487"/>
    </row>
    <row r="1556" spans="2:8">
      <c r="B1556" s="490" t="s">
        <v>1299</v>
      </c>
      <c r="C1556" s="489" t="s">
        <v>945</v>
      </c>
      <c r="D1556" s="488"/>
      <c r="E1556" s="488">
        <v>0</v>
      </c>
      <c r="F1556" s="488">
        <v>8535.4599999999991</v>
      </c>
      <c r="G1556" s="488"/>
      <c r="H1556" s="487"/>
    </row>
    <row r="1557" spans="2:8">
      <c r="B1557" s="490" t="s">
        <v>1298</v>
      </c>
      <c r="C1557" s="489" t="s">
        <v>945</v>
      </c>
      <c r="D1557" s="488"/>
      <c r="E1557" s="488">
        <v>8535.4599999999991</v>
      </c>
      <c r="F1557" s="488">
        <v>0</v>
      </c>
      <c r="G1557" s="488"/>
      <c r="H1557" s="487"/>
    </row>
    <row r="1558" spans="2:8">
      <c r="B1558" s="490" t="s">
        <v>1297</v>
      </c>
      <c r="C1558" s="489" t="s">
        <v>943</v>
      </c>
      <c r="D1558" s="488"/>
      <c r="E1558" s="488">
        <v>0</v>
      </c>
      <c r="F1558" s="488">
        <v>4352.55</v>
      </c>
      <c r="G1558" s="488"/>
      <c r="H1558" s="487"/>
    </row>
    <row r="1559" spans="2:8">
      <c r="B1559" s="490" t="s">
        <v>1296</v>
      </c>
      <c r="C1559" s="489" t="s">
        <v>943</v>
      </c>
      <c r="D1559" s="488"/>
      <c r="E1559" s="488">
        <v>4352.55</v>
      </c>
      <c r="F1559" s="488">
        <v>0</v>
      </c>
      <c r="G1559" s="488"/>
      <c r="H1559" s="487"/>
    </row>
    <row r="1560" spans="2:8" ht="25.5">
      <c r="B1560" s="490" t="s">
        <v>1295</v>
      </c>
      <c r="C1560" s="489" t="s">
        <v>941</v>
      </c>
      <c r="D1560" s="488"/>
      <c r="E1560" s="488">
        <v>0</v>
      </c>
      <c r="F1560" s="488">
        <v>4352.55</v>
      </c>
      <c r="G1560" s="488"/>
      <c r="H1560" s="487"/>
    </row>
    <row r="1561" spans="2:8" ht="25.5">
      <c r="B1561" s="490" t="s">
        <v>1294</v>
      </c>
      <c r="C1561" s="489" t="s">
        <v>941</v>
      </c>
      <c r="D1561" s="488"/>
      <c r="E1561" s="488">
        <v>4352.55</v>
      </c>
      <c r="F1561" s="488">
        <v>0</v>
      </c>
      <c r="G1561" s="488"/>
      <c r="H1561" s="487"/>
    </row>
    <row r="1562" spans="2:8" ht="25.5">
      <c r="B1562" s="490" t="s">
        <v>1293</v>
      </c>
      <c r="C1562" s="489" t="s">
        <v>939</v>
      </c>
      <c r="D1562" s="488"/>
      <c r="E1562" s="488">
        <v>0</v>
      </c>
      <c r="F1562" s="488">
        <v>4352.55</v>
      </c>
      <c r="G1562" s="488"/>
      <c r="H1562" s="487"/>
    </row>
    <row r="1563" spans="2:8" ht="25.5">
      <c r="B1563" s="490" t="s">
        <v>1292</v>
      </c>
      <c r="C1563" s="489" t="s">
        <v>939</v>
      </c>
      <c r="D1563" s="488"/>
      <c r="E1563" s="488">
        <v>4352.55</v>
      </c>
      <c r="F1563" s="488">
        <v>0</v>
      </c>
      <c r="G1563" s="488"/>
      <c r="H1563" s="487"/>
    </row>
    <row r="1564" spans="2:8" ht="25.5">
      <c r="B1564" s="490" t="s">
        <v>1291</v>
      </c>
      <c r="C1564" s="489" t="s">
        <v>937</v>
      </c>
      <c r="D1564" s="488"/>
      <c r="E1564" s="488">
        <v>0</v>
      </c>
      <c r="F1564" s="488">
        <v>4352.55</v>
      </c>
      <c r="G1564" s="488"/>
      <c r="H1564" s="487"/>
    </row>
    <row r="1565" spans="2:8" ht="25.5">
      <c r="B1565" s="490" t="s">
        <v>1290</v>
      </c>
      <c r="C1565" s="489" t="s">
        <v>937</v>
      </c>
      <c r="D1565" s="488"/>
      <c r="E1565" s="488">
        <v>4352.55</v>
      </c>
      <c r="F1565" s="488">
        <v>0</v>
      </c>
      <c r="G1565" s="488"/>
      <c r="H1565" s="487"/>
    </row>
    <row r="1566" spans="2:8" ht="25.5">
      <c r="B1566" s="490" t="s">
        <v>1289</v>
      </c>
      <c r="C1566" s="489" t="s">
        <v>935</v>
      </c>
      <c r="D1566" s="488"/>
      <c r="E1566" s="488">
        <v>0</v>
      </c>
      <c r="F1566" s="488">
        <v>4352.55</v>
      </c>
      <c r="G1566" s="488"/>
      <c r="H1566" s="487"/>
    </row>
    <row r="1567" spans="2:8" ht="25.5">
      <c r="B1567" s="490" t="s">
        <v>1288</v>
      </c>
      <c r="C1567" s="489" t="s">
        <v>935</v>
      </c>
      <c r="D1567" s="488"/>
      <c r="E1567" s="488">
        <v>4352.55</v>
      </c>
      <c r="F1567" s="488">
        <v>0</v>
      </c>
      <c r="G1567" s="488"/>
      <c r="H1567" s="487"/>
    </row>
    <row r="1568" spans="2:8" ht="25.5">
      <c r="B1568" s="490" t="s">
        <v>1287</v>
      </c>
      <c r="C1568" s="489" t="s">
        <v>933</v>
      </c>
      <c r="D1568" s="488"/>
      <c r="E1568" s="488">
        <v>0</v>
      </c>
      <c r="F1568" s="488">
        <v>4352.55</v>
      </c>
      <c r="G1568" s="488"/>
      <c r="H1568" s="487"/>
    </row>
    <row r="1569" spans="2:8" ht="25.5">
      <c r="B1569" s="490" t="s">
        <v>1286</v>
      </c>
      <c r="C1569" s="489" t="s">
        <v>933</v>
      </c>
      <c r="D1569" s="488"/>
      <c r="E1569" s="488">
        <v>4352.55</v>
      </c>
      <c r="F1569" s="488">
        <v>0</v>
      </c>
      <c r="G1569" s="488"/>
      <c r="H1569" s="487"/>
    </row>
    <row r="1570" spans="2:8">
      <c r="B1570" s="490" t="s">
        <v>1285</v>
      </c>
      <c r="C1570" s="489" t="s">
        <v>931</v>
      </c>
      <c r="D1570" s="488"/>
      <c r="E1570" s="488">
        <v>0</v>
      </c>
      <c r="F1570" s="488">
        <v>4352.55</v>
      </c>
      <c r="G1570" s="488"/>
      <c r="H1570" s="487"/>
    </row>
    <row r="1571" spans="2:8">
      <c r="B1571" s="490" t="s">
        <v>1284</v>
      </c>
      <c r="C1571" s="489" t="s">
        <v>931</v>
      </c>
      <c r="D1571" s="488"/>
      <c r="E1571" s="488">
        <v>4352.55</v>
      </c>
      <c r="F1571" s="488">
        <v>0</v>
      </c>
      <c r="G1571" s="488"/>
      <c r="H1571" s="487"/>
    </row>
    <row r="1572" spans="2:8" ht="25.5">
      <c r="B1572" s="490" t="s">
        <v>1283</v>
      </c>
      <c r="C1572" s="489" t="s">
        <v>929</v>
      </c>
      <c r="D1572" s="488"/>
      <c r="E1572" s="488">
        <v>0</v>
      </c>
      <c r="F1572" s="488">
        <v>4352.55</v>
      </c>
      <c r="G1572" s="488"/>
      <c r="H1572" s="487"/>
    </row>
    <row r="1573" spans="2:8" ht="25.5">
      <c r="B1573" s="490" t="s">
        <v>1282</v>
      </c>
      <c r="C1573" s="489" t="s">
        <v>929</v>
      </c>
      <c r="D1573" s="488"/>
      <c r="E1573" s="488">
        <v>4352.55</v>
      </c>
      <c r="F1573" s="488">
        <v>0</v>
      </c>
      <c r="G1573" s="488"/>
      <c r="H1573" s="487"/>
    </row>
    <row r="1574" spans="2:8" ht="25.5">
      <c r="B1574" s="490" t="s">
        <v>1281</v>
      </c>
      <c r="C1574" s="489" t="s">
        <v>771</v>
      </c>
      <c r="D1574" s="488"/>
      <c r="E1574" s="488">
        <v>0</v>
      </c>
      <c r="F1574" s="488">
        <v>850</v>
      </c>
      <c r="G1574" s="488"/>
      <c r="H1574" s="487"/>
    </row>
    <row r="1575" spans="2:8" ht="25.5">
      <c r="B1575" s="490" t="s">
        <v>1280</v>
      </c>
      <c r="C1575" s="489" t="s">
        <v>771</v>
      </c>
      <c r="D1575" s="488"/>
      <c r="E1575" s="488">
        <v>850</v>
      </c>
      <c r="F1575" s="488">
        <v>0</v>
      </c>
      <c r="G1575" s="488"/>
      <c r="H1575" s="487"/>
    </row>
    <row r="1576" spans="2:8" ht="25.5">
      <c r="B1576" s="490" t="s">
        <v>1279</v>
      </c>
      <c r="C1576" s="489" t="s">
        <v>923</v>
      </c>
      <c r="D1576" s="488"/>
      <c r="E1576" s="488">
        <v>0</v>
      </c>
      <c r="F1576" s="488">
        <v>1300</v>
      </c>
      <c r="G1576" s="488"/>
      <c r="H1576" s="487"/>
    </row>
    <row r="1577" spans="2:8" ht="25.5">
      <c r="B1577" s="490" t="s">
        <v>1278</v>
      </c>
      <c r="C1577" s="489" t="s">
        <v>923</v>
      </c>
      <c r="D1577" s="488"/>
      <c r="E1577" s="488">
        <v>1300</v>
      </c>
      <c r="F1577" s="488">
        <v>0</v>
      </c>
      <c r="G1577" s="488"/>
      <c r="H1577" s="487"/>
    </row>
    <row r="1578" spans="2:8" ht="25.5">
      <c r="B1578" s="490" t="s">
        <v>1277</v>
      </c>
      <c r="C1578" s="489" t="s">
        <v>923</v>
      </c>
      <c r="D1578" s="488"/>
      <c r="E1578" s="488">
        <v>0</v>
      </c>
      <c r="F1578" s="488">
        <v>1300</v>
      </c>
      <c r="G1578" s="488"/>
      <c r="H1578" s="487"/>
    </row>
    <row r="1579" spans="2:8" ht="25.5">
      <c r="B1579" s="490" t="s">
        <v>1276</v>
      </c>
      <c r="C1579" s="489" t="s">
        <v>923</v>
      </c>
      <c r="D1579" s="488"/>
      <c r="E1579" s="488">
        <v>1300</v>
      </c>
      <c r="F1579" s="488">
        <v>0</v>
      </c>
      <c r="G1579" s="488"/>
      <c r="H1579" s="487"/>
    </row>
    <row r="1580" spans="2:8" ht="25.5">
      <c r="B1580" s="490" t="s">
        <v>1275</v>
      </c>
      <c r="C1580" s="489" t="s">
        <v>923</v>
      </c>
      <c r="D1580" s="488"/>
      <c r="E1580" s="488">
        <v>0</v>
      </c>
      <c r="F1580" s="488">
        <v>1200</v>
      </c>
      <c r="G1580" s="488"/>
      <c r="H1580" s="487"/>
    </row>
    <row r="1581" spans="2:8" ht="25.5">
      <c r="B1581" s="490" t="s">
        <v>1274</v>
      </c>
      <c r="C1581" s="489" t="s">
        <v>923</v>
      </c>
      <c r="D1581" s="488"/>
      <c r="E1581" s="488">
        <v>1200</v>
      </c>
      <c r="F1581" s="488">
        <v>0</v>
      </c>
      <c r="G1581" s="488"/>
      <c r="H1581" s="487"/>
    </row>
    <row r="1582" spans="2:8" ht="25.5">
      <c r="B1582" s="490" t="s">
        <v>1273</v>
      </c>
      <c r="C1582" s="489" t="s">
        <v>923</v>
      </c>
      <c r="D1582" s="488"/>
      <c r="E1582" s="488">
        <v>0</v>
      </c>
      <c r="F1582" s="488">
        <v>1200</v>
      </c>
      <c r="G1582" s="488"/>
      <c r="H1582" s="487"/>
    </row>
    <row r="1583" spans="2:8" ht="25.5">
      <c r="B1583" s="490" t="s">
        <v>1272</v>
      </c>
      <c r="C1583" s="489" t="s">
        <v>923</v>
      </c>
      <c r="D1583" s="488"/>
      <c r="E1583" s="488">
        <v>1200</v>
      </c>
      <c r="F1583" s="488">
        <v>0</v>
      </c>
      <c r="G1583" s="488"/>
      <c r="H1583" s="487"/>
    </row>
    <row r="1584" spans="2:8" ht="25.5">
      <c r="B1584" s="490" t="s">
        <v>1271</v>
      </c>
      <c r="C1584" s="489" t="s">
        <v>921</v>
      </c>
      <c r="D1584" s="488"/>
      <c r="E1584" s="488">
        <v>0</v>
      </c>
      <c r="F1584" s="488">
        <v>4352.55</v>
      </c>
      <c r="G1584" s="488"/>
      <c r="H1584" s="487"/>
    </row>
    <row r="1585" spans="2:8" ht="25.5">
      <c r="B1585" s="490" t="s">
        <v>1270</v>
      </c>
      <c r="C1585" s="489" t="s">
        <v>921</v>
      </c>
      <c r="D1585" s="488"/>
      <c r="E1585" s="488">
        <v>4352.55</v>
      </c>
      <c r="F1585" s="488">
        <v>0</v>
      </c>
      <c r="G1585" s="488"/>
      <c r="H1585" s="487"/>
    </row>
    <row r="1586" spans="2:8" ht="25.5">
      <c r="B1586" s="490" t="s">
        <v>1269</v>
      </c>
      <c r="C1586" s="489" t="s">
        <v>919</v>
      </c>
      <c r="D1586" s="488"/>
      <c r="E1586" s="488">
        <v>0</v>
      </c>
      <c r="F1586" s="488">
        <v>4352.55</v>
      </c>
      <c r="G1586" s="488"/>
      <c r="H1586" s="487"/>
    </row>
    <row r="1587" spans="2:8" ht="25.5">
      <c r="B1587" s="490" t="s">
        <v>1268</v>
      </c>
      <c r="C1587" s="489" t="s">
        <v>919</v>
      </c>
      <c r="D1587" s="488"/>
      <c r="E1587" s="488">
        <v>4352.55</v>
      </c>
      <c r="F1587" s="488">
        <v>0</v>
      </c>
      <c r="G1587" s="488"/>
      <c r="H1587" s="487"/>
    </row>
    <row r="1588" spans="2:8" ht="25.5">
      <c r="B1588" s="490" t="s">
        <v>1267</v>
      </c>
      <c r="C1588" s="489" t="s">
        <v>917</v>
      </c>
      <c r="D1588" s="488"/>
      <c r="E1588" s="488">
        <v>0</v>
      </c>
      <c r="F1588" s="488">
        <v>4352.55</v>
      </c>
      <c r="G1588" s="488"/>
      <c r="H1588" s="487"/>
    </row>
    <row r="1589" spans="2:8" ht="25.5">
      <c r="B1589" s="490" t="s">
        <v>1266</v>
      </c>
      <c r="C1589" s="489" t="s">
        <v>917</v>
      </c>
      <c r="D1589" s="488"/>
      <c r="E1589" s="488">
        <v>4352.55</v>
      </c>
      <c r="F1589" s="488">
        <v>0</v>
      </c>
      <c r="G1589" s="488"/>
      <c r="H1589" s="487"/>
    </row>
    <row r="1590" spans="2:8" ht="25.5">
      <c r="B1590" s="490" t="s">
        <v>1265</v>
      </c>
      <c r="C1590" s="489" t="s">
        <v>915</v>
      </c>
      <c r="D1590" s="488"/>
      <c r="E1590" s="488">
        <v>0</v>
      </c>
      <c r="F1590" s="488">
        <v>4352.55</v>
      </c>
      <c r="G1590" s="488"/>
      <c r="H1590" s="487"/>
    </row>
    <row r="1591" spans="2:8" ht="25.5">
      <c r="B1591" s="490" t="s">
        <v>1264</v>
      </c>
      <c r="C1591" s="489" t="s">
        <v>915</v>
      </c>
      <c r="D1591" s="488"/>
      <c r="E1591" s="488">
        <v>4352.55</v>
      </c>
      <c r="F1591" s="488">
        <v>0</v>
      </c>
      <c r="G1591" s="488"/>
      <c r="H1591" s="487"/>
    </row>
    <row r="1592" spans="2:8" ht="25.5">
      <c r="B1592" s="490" t="s">
        <v>1263</v>
      </c>
      <c r="C1592" s="489" t="s">
        <v>913</v>
      </c>
      <c r="D1592" s="488"/>
      <c r="E1592" s="488">
        <v>0</v>
      </c>
      <c r="F1592" s="488">
        <v>4352.55</v>
      </c>
      <c r="G1592" s="488"/>
      <c r="H1592" s="487"/>
    </row>
    <row r="1593" spans="2:8" ht="25.5">
      <c r="B1593" s="490" t="s">
        <v>1262</v>
      </c>
      <c r="C1593" s="489" t="s">
        <v>913</v>
      </c>
      <c r="D1593" s="488"/>
      <c r="E1593" s="488">
        <v>4352.55</v>
      </c>
      <c r="F1593" s="488">
        <v>0</v>
      </c>
      <c r="G1593" s="488"/>
      <c r="H1593" s="487"/>
    </row>
    <row r="1594" spans="2:8" ht="25.5">
      <c r="B1594" s="490" t="s">
        <v>1261</v>
      </c>
      <c r="C1594" s="489" t="s">
        <v>911</v>
      </c>
      <c r="D1594" s="488"/>
      <c r="E1594" s="488">
        <v>0</v>
      </c>
      <c r="F1594" s="488">
        <v>4352.55</v>
      </c>
      <c r="G1594" s="488"/>
      <c r="H1594" s="487"/>
    </row>
    <row r="1595" spans="2:8" ht="25.5">
      <c r="B1595" s="490" t="s">
        <v>1260</v>
      </c>
      <c r="C1595" s="489" t="s">
        <v>911</v>
      </c>
      <c r="D1595" s="488"/>
      <c r="E1595" s="488">
        <v>4352.55</v>
      </c>
      <c r="F1595" s="488">
        <v>0</v>
      </c>
      <c r="G1595" s="488"/>
      <c r="H1595" s="487"/>
    </row>
    <row r="1596" spans="2:8" ht="25.5">
      <c r="B1596" s="490" t="s">
        <v>1259</v>
      </c>
      <c r="C1596" s="489" t="s">
        <v>909</v>
      </c>
      <c r="D1596" s="488"/>
      <c r="E1596" s="488">
        <v>0</v>
      </c>
      <c r="F1596" s="488">
        <v>4352.55</v>
      </c>
      <c r="G1596" s="488"/>
      <c r="H1596" s="487"/>
    </row>
    <row r="1597" spans="2:8" ht="25.5">
      <c r="B1597" s="490" t="s">
        <v>1258</v>
      </c>
      <c r="C1597" s="489" t="s">
        <v>909</v>
      </c>
      <c r="D1597" s="488"/>
      <c r="E1597" s="488">
        <v>4352.55</v>
      </c>
      <c r="F1597" s="488">
        <v>0</v>
      </c>
      <c r="G1597" s="488"/>
      <c r="H1597" s="487"/>
    </row>
    <row r="1598" spans="2:8" ht="25.5">
      <c r="B1598" s="490" t="s">
        <v>1257</v>
      </c>
      <c r="C1598" s="489" t="s">
        <v>907</v>
      </c>
      <c r="D1598" s="488"/>
      <c r="E1598" s="488">
        <v>0</v>
      </c>
      <c r="F1598" s="488">
        <v>4352.55</v>
      </c>
      <c r="G1598" s="488"/>
      <c r="H1598" s="487"/>
    </row>
    <row r="1599" spans="2:8" ht="25.5">
      <c r="B1599" s="490" t="s">
        <v>1256</v>
      </c>
      <c r="C1599" s="489" t="s">
        <v>907</v>
      </c>
      <c r="D1599" s="488"/>
      <c r="E1599" s="488">
        <v>4352.55</v>
      </c>
      <c r="F1599" s="488">
        <v>0</v>
      </c>
      <c r="G1599" s="488"/>
      <c r="H1599" s="487"/>
    </row>
    <row r="1600" spans="2:8" ht="25.5">
      <c r="B1600" s="490" t="s">
        <v>1255</v>
      </c>
      <c r="C1600" s="489" t="s">
        <v>905</v>
      </c>
      <c r="D1600" s="488"/>
      <c r="E1600" s="488">
        <v>0</v>
      </c>
      <c r="F1600" s="488">
        <v>4352.55</v>
      </c>
      <c r="G1600" s="488"/>
      <c r="H1600" s="487"/>
    </row>
    <row r="1601" spans="2:8" ht="25.5">
      <c r="B1601" s="490" t="s">
        <v>1254</v>
      </c>
      <c r="C1601" s="489" t="s">
        <v>905</v>
      </c>
      <c r="D1601" s="488"/>
      <c r="E1601" s="488">
        <v>4352.55</v>
      </c>
      <c r="F1601" s="488">
        <v>0</v>
      </c>
      <c r="G1601" s="488"/>
      <c r="H1601" s="487"/>
    </row>
    <row r="1602" spans="2:8">
      <c r="B1602" s="490" t="s">
        <v>1253</v>
      </c>
      <c r="C1602" s="489" t="s">
        <v>903</v>
      </c>
      <c r="D1602" s="488"/>
      <c r="E1602" s="488">
        <v>0</v>
      </c>
      <c r="F1602" s="488">
        <v>8535.4599999999991</v>
      </c>
      <c r="G1602" s="488"/>
      <c r="H1602" s="487"/>
    </row>
    <row r="1603" spans="2:8">
      <c r="B1603" s="490" t="s">
        <v>1252</v>
      </c>
      <c r="C1603" s="489" t="s">
        <v>903</v>
      </c>
      <c r="D1603" s="488"/>
      <c r="E1603" s="488">
        <v>8535.4599999999991</v>
      </c>
      <c r="F1603" s="488">
        <v>0</v>
      </c>
      <c r="G1603" s="488"/>
      <c r="H1603" s="487"/>
    </row>
    <row r="1604" spans="2:8">
      <c r="B1604" s="490" t="s">
        <v>1251</v>
      </c>
      <c r="C1604" s="489" t="s">
        <v>901</v>
      </c>
      <c r="D1604" s="488"/>
      <c r="E1604" s="488">
        <v>0</v>
      </c>
      <c r="F1604" s="488">
        <v>4352.55</v>
      </c>
      <c r="G1604" s="488"/>
      <c r="H1604" s="487"/>
    </row>
    <row r="1605" spans="2:8">
      <c r="B1605" s="490" t="s">
        <v>1250</v>
      </c>
      <c r="C1605" s="489" t="s">
        <v>901</v>
      </c>
      <c r="D1605" s="488"/>
      <c r="E1605" s="488">
        <v>4352.55</v>
      </c>
      <c r="F1605" s="488">
        <v>0</v>
      </c>
      <c r="G1605" s="488"/>
      <c r="H1605" s="487"/>
    </row>
    <row r="1606" spans="2:8" ht="25.5">
      <c r="B1606" s="490" t="s">
        <v>1249</v>
      </c>
      <c r="C1606" s="489" t="s">
        <v>899</v>
      </c>
      <c r="D1606" s="488"/>
      <c r="E1606" s="488">
        <v>0</v>
      </c>
      <c r="F1606" s="488">
        <v>4352.55</v>
      </c>
      <c r="G1606" s="488"/>
      <c r="H1606" s="487"/>
    </row>
    <row r="1607" spans="2:8" ht="25.5">
      <c r="B1607" s="490" t="s">
        <v>1248</v>
      </c>
      <c r="C1607" s="489" t="s">
        <v>899</v>
      </c>
      <c r="D1607" s="488"/>
      <c r="E1607" s="488">
        <v>4352.55</v>
      </c>
      <c r="F1607" s="488">
        <v>0</v>
      </c>
      <c r="G1607" s="488"/>
      <c r="H1607" s="487"/>
    </row>
    <row r="1608" spans="2:8">
      <c r="B1608" s="490" t="s">
        <v>1247</v>
      </c>
      <c r="C1608" s="489" t="s">
        <v>897</v>
      </c>
      <c r="D1608" s="488">
        <v>0</v>
      </c>
      <c r="E1608" s="488">
        <v>207692.54</v>
      </c>
      <c r="F1608" s="488">
        <v>207692.54</v>
      </c>
      <c r="G1608" s="488">
        <v>0</v>
      </c>
      <c r="H1608" s="487"/>
    </row>
    <row r="1609" spans="2:8">
      <c r="B1609" s="490" t="s">
        <v>1246</v>
      </c>
      <c r="C1609" s="489" t="s">
        <v>895</v>
      </c>
      <c r="D1609" s="488">
        <v>0</v>
      </c>
      <c r="E1609" s="488">
        <v>207692.54</v>
      </c>
      <c r="F1609" s="488">
        <v>207692.54</v>
      </c>
      <c r="G1609" s="488">
        <v>0</v>
      </c>
      <c r="H1609" s="487"/>
    </row>
    <row r="1610" spans="2:8">
      <c r="B1610" s="490" t="s">
        <v>1245</v>
      </c>
      <c r="C1610" s="489" t="s">
        <v>893</v>
      </c>
      <c r="D1610" s="488">
        <v>0</v>
      </c>
      <c r="E1610" s="488">
        <v>85345.24</v>
      </c>
      <c r="F1610" s="488">
        <v>85345.24</v>
      </c>
      <c r="G1610" s="488">
        <v>0</v>
      </c>
      <c r="H1610" s="487"/>
    </row>
    <row r="1611" spans="2:8">
      <c r="B1611" s="490" t="s">
        <v>1244</v>
      </c>
      <c r="C1611" s="489" t="s">
        <v>852</v>
      </c>
      <c r="D1611" s="488"/>
      <c r="E1611" s="488">
        <v>0</v>
      </c>
      <c r="F1611" s="488">
        <v>7913.9</v>
      </c>
      <c r="G1611" s="488"/>
      <c r="H1611" s="487"/>
    </row>
    <row r="1612" spans="2:8">
      <c r="B1612" s="490" t="s">
        <v>1243</v>
      </c>
      <c r="C1612" s="489" t="s">
        <v>852</v>
      </c>
      <c r="D1612" s="488"/>
      <c r="E1612" s="488">
        <v>7913.9</v>
      </c>
      <c r="F1612" s="488">
        <v>0</v>
      </c>
      <c r="G1612" s="488"/>
      <c r="H1612" s="487"/>
    </row>
    <row r="1613" spans="2:8">
      <c r="B1613" s="490" t="s">
        <v>1242</v>
      </c>
      <c r="C1613" s="489" t="s">
        <v>852</v>
      </c>
      <c r="D1613" s="488"/>
      <c r="E1613" s="488">
        <v>0</v>
      </c>
      <c r="F1613" s="488">
        <v>7913.9</v>
      </c>
      <c r="G1613" s="488"/>
      <c r="H1613" s="487"/>
    </row>
    <row r="1614" spans="2:8">
      <c r="B1614" s="490" t="s">
        <v>1241</v>
      </c>
      <c r="C1614" s="489" t="s">
        <v>852</v>
      </c>
      <c r="D1614" s="488"/>
      <c r="E1614" s="488">
        <v>7913.9</v>
      </c>
      <c r="F1614" s="488">
        <v>0</v>
      </c>
      <c r="G1614" s="488"/>
      <c r="H1614" s="487"/>
    </row>
    <row r="1615" spans="2:8">
      <c r="B1615" s="490" t="s">
        <v>1240</v>
      </c>
      <c r="C1615" s="489" t="s">
        <v>857</v>
      </c>
      <c r="D1615" s="488"/>
      <c r="E1615" s="488">
        <v>0</v>
      </c>
      <c r="F1615" s="488">
        <v>37500.080000000002</v>
      </c>
      <c r="G1615" s="488"/>
      <c r="H1615" s="487"/>
    </row>
    <row r="1616" spans="2:8">
      <c r="B1616" s="490" t="s">
        <v>1239</v>
      </c>
      <c r="C1616" s="489" t="s">
        <v>857</v>
      </c>
      <c r="D1616" s="488"/>
      <c r="E1616" s="488">
        <v>37500.080000000002</v>
      </c>
      <c r="F1616" s="488">
        <v>0</v>
      </c>
      <c r="G1616" s="488"/>
      <c r="H1616" s="487"/>
    </row>
    <row r="1617" spans="2:8">
      <c r="B1617" s="490" t="s">
        <v>1238</v>
      </c>
      <c r="C1617" s="489" t="s">
        <v>852</v>
      </c>
      <c r="D1617" s="488"/>
      <c r="E1617" s="488">
        <v>0</v>
      </c>
      <c r="F1617" s="488">
        <v>7913.9</v>
      </c>
      <c r="G1617" s="488"/>
      <c r="H1617" s="487"/>
    </row>
    <row r="1618" spans="2:8">
      <c r="B1618" s="490" t="s">
        <v>1237</v>
      </c>
      <c r="C1618" s="489" t="s">
        <v>852</v>
      </c>
      <c r="D1618" s="488"/>
      <c r="E1618" s="488">
        <v>7913.9</v>
      </c>
      <c r="F1618" s="488">
        <v>0</v>
      </c>
      <c r="G1618" s="488"/>
      <c r="H1618" s="487"/>
    </row>
    <row r="1619" spans="2:8">
      <c r="B1619" s="490" t="s">
        <v>1236</v>
      </c>
      <c r="C1619" s="489" t="s">
        <v>854</v>
      </c>
      <c r="D1619" s="488"/>
      <c r="E1619" s="488">
        <v>0</v>
      </c>
      <c r="F1619" s="488">
        <v>12232.61</v>
      </c>
      <c r="G1619" s="488"/>
      <c r="H1619" s="487"/>
    </row>
    <row r="1620" spans="2:8">
      <c r="B1620" s="490" t="s">
        <v>1235</v>
      </c>
      <c r="C1620" s="489" t="s">
        <v>854</v>
      </c>
      <c r="D1620" s="488"/>
      <c r="E1620" s="488">
        <v>12232.61</v>
      </c>
      <c r="F1620" s="488">
        <v>0</v>
      </c>
      <c r="G1620" s="488"/>
      <c r="H1620" s="487"/>
    </row>
    <row r="1621" spans="2:8">
      <c r="B1621" s="490" t="s">
        <v>1234</v>
      </c>
      <c r="C1621" s="489" t="s">
        <v>852</v>
      </c>
      <c r="D1621" s="488"/>
      <c r="E1621" s="488">
        <v>0</v>
      </c>
      <c r="F1621" s="488">
        <v>11870.85</v>
      </c>
      <c r="G1621" s="488"/>
      <c r="H1621" s="487"/>
    </row>
    <row r="1622" spans="2:8">
      <c r="B1622" s="490" t="s">
        <v>1233</v>
      </c>
      <c r="C1622" s="489" t="s">
        <v>852</v>
      </c>
      <c r="D1622" s="488"/>
      <c r="E1622" s="488">
        <v>11870.85</v>
      </c>
      <c r="F1622" s="488">
        <v>0</v>
      </c>
      <c r="G1622" s="488"/>
      <c r="H1622" s="487"/>
    </row>
    <row r="1623" spans="2:8">
      <c r="B1623" s="490" t="s">
        <v>1232</v>
      </c>
      <c r="C1623" s="489" t="s">
        <v>885</v>
      </c>
      <c r="D1623" s="488">
        <v>0</v>
      </c>
      <c r="E1623" s="488">
        <v>69051.58</v>
      </c>
      <c r="F1623" s="488">
        <v>69051.58</v>
      </c>
      <c r="G1623" s="488">
        <v>0</v>
      </c>
      <c r="H1623" s="487"/>
    </row>
    <row r="1624" spans="2:8">
      <c r="B1624" s="490" t="s">
        <v>1231</v>
      </c>
      <c r="C1624" s="489" t="s">
        <v>852</v>
      </c>
      <c r="D1624" s="488"/>
      <c r="E1624" s="488">
        <v>0</v>
      </c>
      <c r="F1624" s="488">
        <v>6000.3</v>
      </c>
      <c r="G1624" s="488"/>
      <c r="H1624" s="487"/>
    </row>
    <row r="1625" spans="2:8">
      <c r="B1625" s="490" t="s">
        <v>1230</v>
      </c>
      <c r="C1625" s="489" t="s">
        <v>852</v>
      </c>
      <c r="D1625" s="488"/>
      <c r="E1625" s="488">
        <v>6000.3</v>
      </c>
      <c r="F1625" s="488">
        <v>0</v>
      </c>
      <c r="G1625" s="488"/>
      <c r="H1625" s="487"/>
    </row>
    <row r="1626" spans="2:8">
      <c r="B1626" s="490" t="s">
        <v>1229</v>
      </c>
      <c r="C1626" s="489" t="s">
        <v>852</v>
      </c>
      <c r="D1626" s="488"/>
      <c r="E1626" s="488">
        <v>0</v>
      </c>
      <c r="F1626" s="488">
        <v>6000.3</v>
      </c>
      <c r="G1626" s="488"/>
      <c r="H1626" s="487"/>
    </row>
    <row r="1627" spans="2:8">
      <c r="B1627" s="490" t="s">
        <v>1228</v>
      </c>
      <c r="C1627" s="489" t="s">
        <v>852</v>
      </c>
      <c r="D1627" s="488"/>
      <c r="E1627" s="488">
        <v>6000.3</v>
      </c>
      <c r="F1627" s="488">
        <v>0</v>
      </c>
      <c r="G1627" s="488"/>
      <c r="H1627" s="487"/>
    </row>
    <row r="1628" spans="2:8">
      <c r="B1628" s="490" t="s">
        <v>1227</v>
      </c>
      <c r="C1628" s="489" t="s">
        <v>857</v>
      </c>
      <c r="D1628" s="488"/>
      <c r="E1628" s="488">
        <v>0</v>
      </c>
      <c r="F1628" s="488">
        <v>32775.5</v>
      </c>
      <c r="G1628" s="488"/>
      <c r="H1628" s="487"/>
    </row>
    <row r="1629" spans="2:8">
      <c r="B1629" s="490" t="s">
        <v>1226</v>
      </c>
      <c r="C1629" s="489" t="s">
        <v>857</v>
      </c>
      <c r="D1629" s="488"/>
      <c r="E1629" s="488">
        <v>32775.5</v>
      </c>
      <c r="F1629" s="488">
        <v>0</v>
      </c>
      <c r="G1629" s="488"/>
      <c r="H1629" s="487"/>
    </row>
    <row r="1630" spans="2:8">
      <c r="B1630" s="490" t="s">
        <v>1225</v>
      </c>
      <c r="C1630" s="489" t="s">
        <v>852</v>
      </c>
      <c r="D1630" s="488"/>
      <c r="E1630" s="488">
        <v>0</v>
      </c>
      <c r="F1630" s="488">
        <v>6000.3</v>
      </c>
      <c r="G1630" s="488"/>
      <c r="H1630" s="487"/>
    </row>
    <row r="1631" spans="2:8">
      <c r="B1631" s="490" t="s">
        <v>1224</v>
      </c>
      <c r="C1631" s="489" t="s">
        <v>852</v>
      </c>
      <c r="D1631" s="488"/>
      <c r="E1631" s="488">
        <v>6000.3</v>
      </c>
      <c r="F1631" s="488">
        <v>0</v>
      </c>
      <c r="G1631" s="488"/>
      <c r="H1631" s="487"/>
    </row>
    <row r="1632" spans="2:8">
      <c r="B1632" s="490" t="s">
        <v>1223</v>
      </c>
      <c r="C1632" s="489" t="s">
        <v>854</v>
      </c>
      <c r="D1632" s="488"/>
      <c r="E1632" s="488">
        <v>0</v>
      </c>
      <c r="F1632" s="488">
        <v>9274.73</v>
      </c>
      <c r="G1632" s="488"/>
      <c r="H1632" s="487"/>
    </row>
    <row r="1633" spans="2:8">
      <c r="B1633" s="490" t="s">
        <v>1222</v>
      </c>
      <c r="C1633" s="489" t="s">
        <v>854</v>
      </c>
      <c r="D1633" s="488"/>
      <c r="E1633" s="488">
        <v>9274.73</v>
      </c>
      <c r="F1633" s="488">
        <v>0</v>
      </c>
      <c r="G1633" s="488"/>
      <c r="H1633" s="487"/>
    </row>
    <row r="1634" spans="2:8">
      <c r="B1634" s="490" t="s">
        <v>1221</v>
      </c>
      <c r="C1634" s="489" t="s">
        <v>852</v>
      </c>
      <c r="D1634" s="488"/>
      <c r="E1634" s="488">
        <v>0</v>
      </c>
      <c r="F1634" s="488">
        <v>9000.4500000000007</v>
      </c>
      <c r="G1634" s="488"/>
      <c r="H1634" s="487"/>
    </row>
    <row r="1635" spans="2:8">
      <c r="B1635" s="490" t="s">
        <v>1220</v>
      </c>
      <c r="C1635" s="489" t="s">
        <v>852</v>
      </c>
      <c r="D1635" s="488"/>
      <c r="E1635" s="488">
        <v>9000.4500000000007</v>
      </c>
      <c r="F1635" s="488">
        <v>0</v>
      </c>
      <c r="G1635" s="488"/>
      <c r="H1635" s="487"/>
    </row>
    <row r="1636" spans="2:8">
      <c r="B1636" s="490" t="s">
        <v>1219</v>
      </c>
      <c r="C1636" s="489" t="s">
        <v>877</v>
      </c>
      <c r="D1636" s="488">
        <v>0</v>
      </c>
      <c r="E1636" s="488">
        <v>20226.57</v>
      </c>
      <c r="F1636" s="488">
        <v>20226.57</v>
      </c>
      <c r="G1636" s="488">
        <v>0</v>
      </c>
      <c r="H1636" s="487"/>
    </row>
    <row r="1637" spans="2:8">
      <c r="B1637" s="490" t="s">
        <v>1218</v>
      </c>
      <c r="C1637" s="489" t="s">
        <v>852</v>
      </c>
      <c r="D1637" s="488"/>
      <c r="E1637" s="488">
        <v>0</v>
      </c>
      <c r="F1637" s="488">
        <v>1728.14</v>
      </c>
      <c r="G1637" s="488"/>
      <c r="H1637" s="487"/>
    </row>
    <row r="1638" spans="2:8">
      <c r="B1638" s="490" t="s">
        <v>1217</v>
      </c>
      <c r="C1638" s="489" t="s">
        <v>852</v>
      </c>
      <c r="D1638" s="488"/>
      <c r="E1638" s="488">
        <v>1728.14</v>
      </c>
      <c r="F1638" s="488">
        <v>0</v>
      </c>
      <c r="G1638" s="488"/>
      <c r="H1638" s="487"/>
    </row>
    <row r="1639" spans="2:8">
      <c r="B1639" s="490" t="s">
        <v>1216</v>
      </c>
      <c r="C1639" s="489" t="s">
        <v>852</v>
      </c>
      <c r="D1639" s="488"/>
      <c r="E1639" s="488">
        <v>0</v>
      </c>
      <c r="F1639" s="488">
        <v>1728.14</v>
      </c>
      <c r="G1639" s="488"/>
      <c r="H1639" s="487"/>
    </row>
    <row r="1640" spans="2:8">
      <c r="B1640" s="490" t="s">
        <v>1215</v>
      </c>
      <c r="C1640" s="489" t="s">
        <v>852</v>
      </c>
      <c r="D1640" s="488"/>
      <c r="E1640" s="488">
        <v>1728.14</v>
      </c>
      <c r="F1640" s="488">
        <v>0</v>
      </c>
      <c r="G1640" s="488"/>
      <c r="H1640" s="487"/>
    </row>
    <row r="1641" spans="2:8">
      <c r="B1641" s="490" t="s">
        <v>1214</v>
      </c>
      <c r="C1641" s="489" t="s">
        <v>857</v>
      </c>
      <c r="D1641" s="488"/>
      <c r="E1641" s="488">
        <v>0</v>
      </c>
      <c r="F1641" s="488">
        <v>8636.9500000000007</v>
      </c>
      <c r="G1641" s="488"/>
      <c r="H1641" s="487"/>
    </row>
    <row r="1642" spans="2:8">
      <c r="B1642" s="490" t="s">
        <v>1213</v>
      </c>
      <c r="C1642" s="489" t="s">
        <v>857</v>
      </c>
      <c r="D1642" s="488"/>
      <c r="E1642" s="488">
        <v>8636.9500000000007</v>
      </c>
      <c r="F1642" s="488">
        <v>0</v>
      </c>
      <c r="G1642" s="488"/>
      <c r="H1642" s="487"/>
    </row>
    <row r="1643" spans="2:8">
      <c r="B1643" s="490" t="s">
        <v>1212</v>
      </c>
      <c r="C1643" s="489" t="s">
        <v>852</v>
      </c>
      <c r="D1643" s="488"/>
      <c r="E1643" s="488">
        <v>0</v>
      </c>
      <c r="F1643" s="488">
        <v>1728.14</v>
      </c>
      <c r="G1643" s="488"/>
      <c r="H1643" s="487"/>
    </row>
    <row r="1644" spans="2:8">
      <c r="B1644" s="490" t="s">
        <v>1211</v>
      </c>
      <c r="C1644" s="489" t="s">
        <v>852</v>
      </c>
      <c r="D1644" s="488"/>
      <c r="E1644" s="488">
        <v>1728.14</v>
      </c>
      <c r="F1644" s="488">
        <v>0</v>
      </c>
      <c r="G1644" s="488"/>
      <c r="H1644" s="487"/>
    </row>
    <row r="1645" spans="2:8">
      <c r="B1645" s="490" t="s">
        <v>1210</v>
      </c>
      <c r="C1645" s="489" t="s">
        <v>854</v>
      </c>
      <c r="D1645" s="488"/>
      <c r="E1645" s="488">
        <v>0</v>
      </c>
      <c r="F1645" s="488">
        <v>3812.99</v>
      </c>
      <c r="G1645" s="488"/>
      <c r="H1645" s="487"/>
    </row>
    <row r="1646" spans="2:8">
      <c r="B1646" s="490" t="s">
        <v>1209</v>
      </c>
      <c r="C1646" s="489" t="s">
        <v>854</v>
      </c>
      <c r="D1646" s="488"/>
      <c r="E1646" s="488">
        <v>3812.99</v>
      </c>
      <c r="F1646" s="488">
        <v>0</v>
      </c>
      <c r="G1646" s="488"/>
      <c r="H1646" s="487"/>
    </row>
    <row r="1647" spans="2:8">
      <c r="B1647" s="490" t="s">
        <v>1208</v>
      </c>
      <c r="C1647" s="489" t="s">
        <v>852</v>
      </c>
      <c r="D1647" s="488"/>
      <c r="E1647" s="488">
        <v>0</v>
      </c>
      <c r="F1647" s="488">
        <v>2592.21</v>
      </c>
      <c r="G1647" s="488"/>
      <c r="H1647" s="487"/>
    </row>
    <row r="1648" spans="2:8">
      <c r="B1648" s="490" t="s">
        <v>1207</v>
      </c>
      <c r="C1648" s="489" t="s">
        <v>852</v>
      </c>
      <c r="D1648" s="488"/>
      <c r="E1648" s="488">
        <v>2592.21</v>
      </c>
      <c r="F1648" s="488">
        <v>0</v>
      </c>
      <c r="G1648" s="488"/>
      <c r="H1648" s="487"/>
    </row>
    <row r="1649" spans="2:8" ht="25.5">
      <c r="B1649" s="490" t="s">
        <v>1206</v>
      </c>
      <c r="C1649" s="489" t="s">
        <v>869</v>
      </c>
      <c r="D1649" s="488">
        <v>0</v>
      </c>
      <c r="E1649" s="488">
        <v>26899</v>
      </c>
      <c r="F1649" s="488">
        <v>26899</v>
      </c>
      <c r="G1649" s="488">
        <v>0</v>
      </c>
      <c r="H1649" s="487"/>
    </row>
    <row r="1650" spans="2:8">
      <c r="B1650" s="490" t="s">
        <v>1205</v>
      </c>
      <c r="C1650" s="489" t="s">
        <v>852</v>
      </c>
      <c r="D1650" s="488"/>
      <c r="E1650" s="488">
        <v>0</v>
      </c>
      <c r="F1650" s="488">
        <v>2432.58</v>
      </c>
      <c r="G1650" s="488"/>
      <c r="H1650" s="487"/>
    </row>
    <row r="1651" spans="2:8">
      <c r="B1651" s="490" t="s">
        <v>1204</v>
      </c>
      <c r="C1651" s="489" t="s">
        <v>852</v>
      </c>
      <c r="D1651" s="488"/>
      <c r="E1651" s="488">
        <v>2432.58</v>
      </c>
      <c r="F1651" s="488">
        <v>0</v>
      </c>
      <c r="G1651" s="488"/>
      <c r="H1651" s="487"/>
    </row>
    <row r="1652" spans="2:8">
      <c r="B1652" s="490" t="s">
        <v>1203</v>
      </c>
      <c r="C1652" s="489" t="s">
        <v>852</v>
      </c>
      <c r="D1652" s="488"/>
      <c r="E1652" s="488">
        <v>0</v>
      </c>
      <c r="F1652" s="488">
        <v>2432.58</v>
      </c>
      <c r="G1652" s="488"/>
      <c r="H1652" s="487"/>
    </row>
    <row r="1653" spans="2:8">
      <c r="B1653" s="490" t="s">
        <v>1202</v>
      </c>
      <c r="C1653" s="489" t="s">
        <v>852</v>
      </c>
      <c r="D1653" s="488"/>
      <c r="E1653" s="488">
        <v>2432.58</v>
      </c>
      <c r="F1653" s="488">
        <v>0</v>
      </c>
      <c r="G1653" s="488"/>
      <c r="H1653" s="487"/>
    </row>
    <row r="1654" spans="2:8">
      <c r="B1654" s="490" t="s">
        <v>1201</v>
      </c>
      <c r="C1654" s="489" t="s">
        <v>857</v>
      </c>
      <c r="D1654" s="488"/>
      <c r="E1654" s="488">
        <v>0</v>
      </c>
      <c r="F1654" s="488">
        <v>12225.7</v>
      </c>
      <c r="G1654" s="488"/>
      <c r="H1654" s="487"/>
    </row>
    <row r="1655" spans="2:8">
      <c r="B1655" s="490" t="s">
        <v>1200</v>
      </c>
      <c r="C1655" s="489" t="s">
        <v>857</v>
      </c>
      <c r="D1655" s="488"/>
      <c r="E1655" s="488">
        <v>12225.7</v>
      </c>
      <c r="F1655" s="488">
        <v>0</v>
      </c>
      <c r="G1655" s="488"/>
      <c r="H1655" s="487"/>
    </row>
    <row r="1656" spans="2:8">
      <c r="B1656" s="490" t="s">
        <v>1199</v>
      </c>
      <c r="C1656" s="489" t="s">
        <v>852</v>
      </c>
      <c r="D1656" s="488"/>
      <c r="E1656" s="488">
        <v>0</v>
      </c>
      <c r="F1656" s="488">
        <v>2432.58</v>
      </c>
      <c r="G1656" s="488"/>
      <c r="H1656" s="487"/>
    </row>
    <row r="1657" spans="2:8">
      <c r="B1657" s="490" t="s">
        <v>1198</v>
      </c>
      <c r="C1657" s="489" t="s">
        <v>852</v>
      </c>
      <c r="D1657" s="488"/>
      <c r="E1657" s="488">
        <v>2432.58</v>
      </c>
      <c r="F1657" s="488">
        <v>0</v>
      </c>
      <c r="G1657" s="488"/>
      <c r="H1657" s="487"/>
    </row>
    <row r="1658" spans="2:8">
      <c r="B1658" s="490" t="s">
        <v>1197</v>
      </c>
      <c r="C1658" s="489" t="s">
        <v>854</v>
      </c>
      <c r="D1658" s="488"/>
      <c r="E1658" s="488">
        <v>0</v>
      </c>
      <c r="F1658" s="488">
        <v>4942.9799999999996</v>
      </c>
      <c r="G1658" s="488"/>
      <c r="H1658" s="487"/>
    </row>
    <row r="1659" spans="2:8">
      <c r="B1659" s="490" t="s">
        <v>1196</v>
      </c>
      <c r="C1659" s="489" t="s">
        <v>854</v>
      </c>
      <c r="D1659" s="488"/>
      <c r="E1659" s="488">
        <v>4942.9799999999996</v>
      </c>
      <c r="F1659" s="488">
        <v>0</v>
      </c>
      <c r="G1659" s="488"/>
      <c r="H1659" s="487"/>
    </row>
    <row r="1660" spans="2:8">
      <c r="B1660" s="490" t="s">
        <v>1195</v>
      </c>
      <c r="C1660" s="489" t="s">
        <v>852</v>
      </c>
      <c r="D1660" s="488"/>
      <c r="E1660" s="488">
        <v>0</v>
      </c>
      <c r="F1660" s="488">
        <v>2432.58</v>
      </c>
      <c r="G1660" s="488"/>
      <c r="H1660" s="487"/>
    </row>
    <row r="1661" spans="2:8">
      <c r="B1661" s="490" t="s">
        <v>1194</v>
      </c>
      <c r="C1661" s="489" t="s">
        <v>852</v>
      </c>
      <c r="D1661" s="488"/>
      <c r="E1661" s="488">
        <v>2432.58</v>
      </c>
      <c r="F1661" s="488">
        <v>0</v>
      </c>
      <c r="G1661" s="488"/>
      <c r="H1661" s="487"/>
    </row>
    <row r="1662" spans="2:8">
      <c r="B1662" s="490" t="s">
        <v>1193</v>
      </c>
      <c r="C1662" s="489" t="s">
        <v>861</v>
      </c>
      <c r="D1662" s="488">
        <v>0</v>
      </c>
      <c r="E1662" s="488">
        <v>6170.15</v>
      </c>
      <c r="F1662" s="488">
        <v>6170.15</v>
      </c>
      <c r="G1662" s="488">
        <v>0</v>
      </c>
      <c r="H1662" s="487"/>
    </row>
    <row r="1663" spans="2:8">
      <c r="B1663" s="490" t="s">
        <v>1192</v>
      </c>
      <c r="C1663" s="489" t="s">
        <v>852</v>
      </c>
      <c r="D1663" s="488"/>
      <c r="E1663" s="488">
        <v>0</v>
      </c>
      <c r="F1663" s="488">
        <v>551.4</v>
      </c>
      <c r="G1663" s="488"/>
      <c r="H1663" s="487"/>
    </row>
    <row r="1664" spans="2:8">
      <c r="B1664" s="490" t="s">
        <v>1191</v>
      </c>
      <c r="C1664" s="489" t="s">
        <v>852</v>
      </c>
      <c r="D1664" s="488"/>
      <c r="E1664" s="488">
        <v>551.4</v>
      </c>
      <c r="F1664" s="488">
        <v>0</v>
      </c>
      <c r="G1664" s="488"/>
      <c r="H1664" s="487"/>
    </row>
    <row r="1665" spans="2:8">
      <c r="B1665" s="490" t="s">
        <v>1190</v>
      </c>
      <c r="C1665" s="489" t="s">
        <v>852</v>
      </c>
      <c r="D1665" s="488"/>
      <c r="E1665" s="488">
        <v>0</v>
      </c>
      <c r="F1665" s="488">
        <v>551.4</v>
      </c>
      <c r="G1665" s="488"/>
      <c r="H1665" s="487"/>
    </row>
    <row r="1666" spans="2:8">
      <c r="B1666" s="490" t="s">
        <v>1189</v>
      </c>
      <c r="C1666" s="489" t="s">
        <v>852</v>
      </c>
      <c r="D1666" s="488"/>
      <c r="E1666" s="488">
        <v>551.4</v>
      </c>
      <c r="F1666" s="488">
        <v>0</v>
      </c>
      <c r="G1666" s="488"/>
      <c r="H1666" s="487"/>
    </row>
    <row r="1667" spans="2:8">
      <c r="B1667" s="490" t="s">
        <v>1188</v>
      </c>
      <c r="C1667" s="489" t="s">
        <v>857</v>
      </c>
      <c r="D1667" s="488"/>
      <c r="E1667" s="488">
        <v>0</v>
      </c>
      <c r="F1667" s="488">
        <v>2735.09</v>
      </c>
      <c r="G1667" s="488"/>
      <c r="H1667" s="487"/>
    </row>
    <row r="1668" spans="2:8">
      <c r="B1668" s="490" t="s">
        <v>1187</v>
      </c>
      <c r="C1668" s="489" t="s">
        <v>857</v>
      </c>
      <c r="D1668" s="488"/>
      <c r="E1668" s="488">
        <v>2735.09</v>
      </c>
      <c r="F1668" s="488">
        <v>0</v>
      </c>
      <c r="G1668" s="488"/>
      <c r="H1668" s="487"/>
    </row>
    <row r="1669" spans="2:8">
      <c r="B1669" s="490" t="s">
        <v>1186</v>
      </c>
      <c r="C1669" s="489" t="s">
        <v>852</v>
      </c>
      <c r="D1669" s="488"/>
      <c r="E1669" s="488">
        <v>0</v>
      </c>
      <c r="F1669" s="488">
        <v>551.4</v>
      </c>
      <c r="G1669" s="488"/>
      <c r="H1669" s="487"/>
    </row>
    <row r="1670" spans="2:8">
      <c r="B1670" s="490" t="s">
        <v>1185</v>
      </c>
      <c r="C1670" s="489" t="s">
        <v>852</v>
      </c>
      <c r="D1670" s="488"/>
      <c r="E1670" s="488">
        <v>551.4</v>
      </c>
      <c r="F1670" s="488">
        <v>0</v>
      </c>
      <c r="G1670" s="488"/>
      <c r="H1670" s="487"/>
    </row>
    <row r="1671" spans="2:8">
      <c r="B1671" s="490" t="s">
        <v>1184</v>
      </c>
      <c r="C1671" s="489" t="s">
        <v>854</v>
      </c>
      <c r="D1671" s="488"/>
      <c r="E1671" s="488">
        <v>0</v>
      </c>
      <c r="F1671" s="488">
        <v>1229.46</v>
      </c>
      <c r="G1671" s="488"/>
      <c r="H1671" s="487"/>
    </row>
    <row r="1672" spans="2:8">
      <c r="B1672" s="490" t="s">
        <v>1183</v>
      </c>
      <c r="C1672" s="489" t="s">
        <v>854</v>
      </c>
      <c r="D1672" s="488"/>
      <c r="E1672" s="488">
        <v>1229.46</v>
      </c>
      <c r="F1672" s="488">
        <v>0</v>
      </c>
      <c r="G1672" s="488"/>
      <c r="H1672" s="487"/>
    </row>
    <row r="1673" spans="2:8">
      <c r="B1673" s="490" t="s">
        <v>1182</v>
      </c>
      <c r="C1673" s="489" t="s">
        <v>852</v>
      </c>
      <c r="D1673" s="488"/>
      <c r="E1673" s="488">
        <v>0</v>
      </c>
      <c r="F1673" s="488">
        <v>551.4</v>
      </c>
      <c r="G1673" s="488"/>
      <c r="H1673" s="487"/>
    </row>
    <row r="1674" spans="2:8">
      <c r="B1674" s="490" t="s">
        <v>1181</v>
      </c>
      <c r="C1674" s="489" t="s">
        <v>852</v>
      </c>
      <c r="D1674" s="488"/>
      <c r="E1674" s="488">
        <v>551.4</v>
      </c>
      <c r="F1674" s="488">
        <v>0</v>
      </c>
      <c r="G1674" s="488"/>
      <c r="H1674" s="487"/>
    </row>
    <row r="1675" spans="2:8">
      <c r="B1675" s="490" t="s">
        <v>1180</v>
      </c>
      <c r="C1675" s="489" t="s">
        <v>850</v>
      </c>
      <c r="D1675" s="488">
        <v>0</v>
      </c>
      <c r="E1675" s="488">
        <v>153771.32999999999</v>
      </c>
      <c r="F1675" s="488">
        <v>153771.32999999999</v>
      </c>
      <c r="G1675" s="488">
        <v>0</v>
      </c>
      <c r="H1675" s="487"/>
    </row>
    <row r="1676" spans="2:8" ht="25.5">
      <c r="B1676" s="490" t="s">
        <v>1179</v>
      </c>
      <c r="C1676" s="489" t="s">
        <v>848</v>
      </c>
      <c r="D1676" s="488">
        <v>0</v>
      </c>
      <c r="E1676" s="488">
        <v>9986.59</v>
      </c>
      <c r="F1676" s="488">
        <v>9986.59</v>
      </c>
      <c r="G1676" s="488">
        <v>0</v>
      </c>
      <c r="H1676" s="487"/>
    </row>
    <row r="1677" spans="2:8">
      <c r="B1677" s="490" t="s">
        <v>1178</v>
      </c>
      <c r="C1677" s="489" t="s">
        <v>846</v>
      </c>
      <c r="D1677" s="488">
        <v>0</v>
      </c>
      <c r="E1677" s="488">
        <v>2780.38</v>
      </c>
      <c r="F1677" s="488">
        <v>2780.38</v>
      </c>
      <c r="G1677" s="488">
        <v>0</v>
      </c>
      <c r="H1677" s="487"/>
    </row>
    <row r="1678" spans="2:8">
      <c r="B1678" s="490" t="s">
        <v>1177</v>
      </c>
      <c r="C1678" s="489" t="s">
        <v>844</v>
      </c>
      <c r="D1678" s="488">
        <v>0</v>
      </c>
      <c r="E1678" s="488">
        <v>2780.38</v>
      </c>
      <c r="F1678" s="488">
        <v>2780.38</v>
      </c>
      <c r="G1678" s="488">
        <v>0</v>
      </c>
      <c r="H1678" s="487"/>
    </row>
    <row r="1679" spans="2:8" ht="25.5">
      <c r="B1679" s="490" t="s">
        <v>1176</v>
      </c>
      <c r="C1679" s="489" t="s">
        <v>773</v>
      </c>
      <c r="D1679" s="488"/>
      <c r="E1679" s="488">
        <v>0</v>
      </c>
      <c r="F1679" s="488">
        <v>401</v>
      </c>
      <c r="G1679" s="488"/>
      <c r="H1679" s="487"/>
    </row>
    <row r="1680" spans="2:8" ht="25.5">
      <c r="B1680" s="490" t="s">
        <v>1175</v>
      </c>
      <c r="C1680" s="489" t="s">
        <v>773</v>
      </c>
      <c r="D1680" s="488"/>
      <c r="E1680" s="488">
        <v>401</v>
      </c>
      <c r="F1680" s="488">
        <v>0</v>
      </c>
      <c r="G1680" s="488"/>
      <c r="H1680" s="487"/>
    </row>
    <row r="1681" spans="2:8" ht="25.5">
      <c r="B1681" s="490" t="s">
        <v>1174</v>
      </c>
      <c r="C1681" s="489" t="s">
        <v>822</v>
      </c>
      <c r="D1681" s="488"/>
      <c r="E1681" s="488">
        <v>0</v>
      </c>
      <c r="F1681" s="488">
        <v>550.49</v>
      </c>
      <c r="G1681" s="488"/>
      <c r="H1681" s="487"/>
    </row>
    <row r="1682" spans="2:8" ht="25.5">
      <c r="B1682" s="490" t="s">
        <v>1173</v>
      </c>
      <c r="C1682" s="489" t="s">
        <v>822</v>
      </c>
      <c r="D1682" s="488"/>
      <c r="E1682" s="488">
        <v>550.49</v>
      </c>
      <c r="F1682" s="488">
        <v>0</v>
      </c>
      <c r="G1682" s="488"/>
      <c r="H1682" s="487"/>
    </row>
    <row r="1683" spans="2:8">
      <c r="B1683" s="490" t="s">
        <v>1172</v>
      </c>
      <c r="C1683" s="489" t="s">
        <v>840</v>
      </c>
      <c r="D1683" s="488"/>
      <c r="E1683" s="488">
        <v>0</v>
      </c>
      <c r="F1683" s="488">
        <v>1828.89</v>
      </c>
      <c r="G1683" s="488"/>
      <c r="H1683" s="487"/>
    </row>
    <row r="1684" spans="2:8">
      <c r="B1684" s="490" t="s">
        <v>1171</v>
      </c>
      <c r="C1684" s="489" t="s">
        <v>840</v>
      </c>
      <c r="D1684" s="488"/>
      <c r="E1684" s="488">
        <v>1828.89</v>
      </c>
      <c r="F1684" s="488">
        <v>0</v>
      </c>
      <c r="G1684" s="488"/>
      <c r="H1684" s="487"/>
    </row>
    <row r="1685" spans="2:8">
      <c r="B1685" s="490" t="s">
        <v>1170</v>
      </c>
      <c r="C1685" s="489" t="s">
        <v>838</v>
      </c>
      <c r="D1685" s="488">
        <v>0</v>
      </c>
      <c r="E1685" s="488">
        <v>2500</v>
      </c>
      <c r="F1685" s="488">
        <v>2500</v>
      </c>
      <c r="G1685" s="488">
        <v>0</v>
      </c>
      <c r="H1685" s="487"/>
    </row>
    <row r="1686" spans="2:8">
      <c r="B1686" s="490" t="s">
        <v>1169</v>
      </c>
      <c r="C1686" s="489" t="s">
        <v>836</v>
      </c>
      <c r="D1686" s="488">
        <v>0</v>
      </c>
      <c r="E1686" s="488">
        <v>2500</v>
      </c>
      <c r="F1686" s="488">
        <v>2500</v>
      </c>
      <c r="G1686" s="488">
        <v>0</v>
      </c>
      <c r="H1686" s="487"/>
    </row>
    <row r="1687" spans="2:8" ht="25.5">
      <c r="B1687" s="490" t="s">
        <v>1168</v>
      </c>
      <c r="C1687" s="489" t="s">
        <v>773</v>
      </c>
      <c r="D1687" s="488"/>
      <c r="E1687" s="488">
        <v>0</v>
      </c>
      <c r="F1687" s="488">
        <v>1000</v>
      </c>
      <c r="G1687" s="488"/>
      <c r="H1687" s="487"/>
    </row>
    <row r="1688" spans="2:8" ht="25.5">
      <c r="B1688" s="490" t="s">
        <v>1167</v>
      </c>
      <c r="C1688" s="489" t="s">
        <v>773</v>
      </c>
      <c r="D1688" s="488"/>
      <c r="E1688" s="488">
        <v>1000</v>
      </c>
      <c r="F1688" s="488">
        <v>0</v>
      </c>
      <c r="G1688" s="488"/>
      <c r="H1688" s="487"/>
    </row>
    <row r="1689" spans="2:8" ht="25.5">
      <c r="B1689" s="490" t="s">
        <v>1166</v>
      </c>
      <c r="C1689" s="489" t="s">
        <v>769</v>
      </c>
      <c r="D1689" s="488"/>
      <c r="E1689" s="488">
        <v>0</v>
      </c>
      <c r="F1689" s="488">
        <v>1500</v>
      </c>
      <c r="G1689" s="488"/>
      <c r="H1689" s="487"/>
    </row>
    <row r="1690" spans="2:8" ht="25.5">
      <c r="B1690" s="490" t="s">
        <v>1165</v>
      </c>
      <c r="C1690" s="489" t="s">
        <v>769</v>
      </c>
      <c r="D1690" s="488"/>
      <c r="E1690" s="488">
        <v>1500</v>
      </c>
      <c r="F1690" s="488">
        <v>0</v>
      </c>
      <c r="G1690" s="488"/>
      <c r="H1690" s="487"/>
    </row>
    <row r="1691" spans="2:8" ht="25.5">
      <c r="B1691" s="490" t="s">
        <v>1164</v>
      </c>
      <c r="C1691" s="489" t="s">
        <v>832</v>
      </c>
      <c r="D1691" s="488">
        <v>0</v>
      </c>
      <c r="E1691" s="488">
        <v>1500</v>
      </c>
      <c r="F1691" s="488">
        <v>1500</v>
      </c>
      <c r="G1691" s="488">
        <v>0</v>
      </c>
      <c r="H1691" s="487"/>
    </row>
    <row r="1692" spans="2:8" ht="25.5">
      <c r="B1692" s="490" t="s">
        <v>1163</v>
      </c>
      <c r="C1692" s="489" t="s">
        <v>830</v>
      </c>
      <c r="D1692" s="488">
        <v>0</v>
      </c>
      <c r="E1692" s="488">
        <v>1500</v>
      </c>
      <c r="F1692" s="488">
        <v>1500</v>
      </c>
      <c r="G1692" s="488">
        <v>0</v>
      </c>
      <c r="H1692" s="487"/>
    </row>
    <row r="1693" spans="2:8" ht="25.5">
      <c r="B1693" s="490" t="s">
        <v>1162</v>
      </c>
      <c r="C1693" s="489" t="s">
        <v>822</v>
      </c>
      <c r="D1693" s="488"/>
      <c r="E1693" s="488">
        <v>0</v>
      </c>
      <c r="F1693" s="488">
        <v>1500</v>
      </c>
      <c r="G1693" s="488"/>
      <c r="H1693" s="487"/>
    </row>
    <row r="1694" spans="2:8" ht="25.5">
      <c r="B1694" s="490" t="s">
        <v>1161</v>
      </c>
      <c r="C1694" s="489" t="s">
        <v>822</v>
      </c>
      <c r="D1694" s="488"/>
      <c r="E1694" s="488">
        <v>1500</v>
      </c>
      <c r="F1694" s="488">
        <v>0</v>
      </c>
      <c r="G1694" s="488"/>
      <c r="H1694" s="487"/>
    </row>
    <row r="1695" spans="2:8">
      <c r="B1695" s="490" t="s">
        <v>1160</v>
      </c>
      <c r="C1695" s="489" t="s">
        <v>827</v>
      </c>
      <c r="D1695" s="488">
        <v>0</v>
      </c>
      <c r="E1695" s="488">
        <v>3206.21</v>
      </c>
      <c r="F1695" s="488">
        <v>3206.21</v>
      </c>
      <c r="G1695" s="488">
        <v>0</v>
      </c>
      <c r="H1695" s="487"/>
    </row>
    <row r="1696" spans="2:8">
      <c r="B1696" s="490" t="s">
        <v>1159</v>
      </c>
      <c r="C1696" s="489" t="s">
        <v>825</v>
      </c>
      <c r="D1696" s="488">
        <v>0</v>
      </c>
      <c r="E1696" s="488">
        <v>3206.21</v>
      </c>
      <c r="F1696" s="488">
        <v>3206.21</v>
      </c>
      <c r="G1696" s="488">
        <v>0</v>
      </c>
      <c r="H1696" s="487"/>
    </row>
    <row r="1697" spans="2:8" ht="25.5">
      <c r="B1697" s="490" t="s">
        <v>1158</v>
      </c>
      <c r="C1697" s="489" t="s">
        <v>773</v>
      </c>
      <c r="D1697" s="488"/>
      <c r="E1697" s="488">
        <v>0</v>
      </c>
      <c r="F1697" s="488">
        <v>1256.7</v>
      </c>
      <c r="G1697" s="488"/>
      <c r="H1697" s="487"/>
    </row>
    <row r="1698" spans="2:8" ht="25.5">
      <c r="B1698" s="490" t="s">
        <v>1157</v>
      </c>
      <c r="C1698" s="489" t="s">
        <v>773</v>
      </c>
      <c r="D1698" s="488"/>
      <c r="E1698" s="488">
        <v>1256.7</v>
      </c>
      <c r="F1698" s="488">
        <v>0</v>
      </c>
      <c r="G1698" s="488"/>
      <c r="H1698" s="487"/>
    </row>
    <row r="1699" spans="2:8" ht="25.5">
      <c r="B1699" s="490" t="s">
        <v>1156</v>
      </c>
      <c r="C1699" s="489" t="s">
        <v>822</v>
      </c>
      <c r="D1699" s="488"/>
      <c r="E1699" s="488">
        <v>0</v>
      </c>
      <c r="F1699" s="488">
        <v>1949.51</v>
      </c>
      <c r="G1699" s="488"/>
      <c r="H1699" s="487"/>
    </row>
    <row r="1700" spans="2:8" ht="25.5">
      <c r="B1700" s="490" t="s">
        <v>1155</v>
      </c>
      <c r="C1700" s="489" t="s">
        <v>822</v>
      </c>
      <c r="D1700" s="488"/>
      <c r="E1700" s="488">
        <v>1949.51</v>
      </c>
      <c r="F1700" s="488">
        <v>0</v>
      </c>
      <c r="G1700" s="488"/>
      <c r="H1700" s="487"/>
    </row>
    <row r="1701" spans="2:8">
      <c r="B1701" s="490" t="s">
        <v>1154</v>
      </c>
      <c r="C1701" s="489" t="s">
        <v>820</v>
      </c>
      <c r="D1701" s="488">
        <v>0</v>
      </c>
      <c r="E1701" s="488">
        <v>14096</v>
      </c>
      <c r="F1701" s="488">
        <v>14096</v>
      </c>
      <c r="G1701" s="488">
        <v>0</v>
      </c>
      <c r="H1701" s="487"/>
    </row>
    <row r="1702" spans="2:8">
      <c r="B1702" s="490" t="s">
        <v>1153</v>
      </c>
      <c r="C1702" s="489" t="s">
        <v>817</v>
      </c>
      <c r="D1702" s="488">
        <v>0</v>
      </c>
      <c r="E1702" s="488">
        <v>9384</v>
      </c>
      <c r="F1702" s="488">
        <v>9384</v>
      </c>
      <c r="G1702" s="488">
        <v>0</v>
      </c>
      <c r="H1702" s="487"/>
    </row>
    <row r="1703" spans="2:8">
      <c r="B1703" s="490" t="s">
        <v>1152</v>
      </c>
      <c r="C1703" s="489" t="s">
        <v>817</v>
      </c>
      <c r="D1703" s="488">
        <v>0</v>
      </c>
      <c r="E1703" s="488">
        <v>9384</v>
      </c>
      <c r="F1703" s="488">
        <v>9384</v>
      </c>
      <c r="G1703" s="488">
        <v>0</v>
      </c>
      <c r="H1703" s="487"/>
    </row>
    <row r="1704" spans="2:8" ht="25.5">
      <c r="B1704" s="490" t="s">
        <v>1151</v>
      </c>
      <c r="C1704" s="489" t="s">
        <v>776</v>
      </c>
      <c r="D1704" s="488"/>
      <c r="E1704" s="488">
        <v>0</v>
      </c>
      <c r="F1704" s="488">
        <v>336</v>
      </c>
      <c r="G1704" s="488"/>
      <c r="H1704" s="487"/>
    </row>
    <row r="1705" spans="2:8" ht="25.5">
      <c r="B1705" s="490" t="s">
        <v>1150</v>
      </c>
      <c r="C1705" s="489" t="s">
        <v>776</v>
      </c>
      <c r="D1705" s="488"/>
      <c r="E1705" s="488">
        <v>336</v>
      </c>
      <c r="F1705" s="488">
        <v>0</v>
      </c>
      <c r="G1705" s="488"/>
      <c r="H1705" s="487"/>
    </row>
    <row r="1706" spans="2:8" ht="25.5">
      <c r="B1706" s="490" t="s">
        <v>1149</v>
      </c>
      <c r="C1706" s="489" t="s">
        <v>814</v>
      </c>
      <c r="D1706" s="488"/>
      <c r="E1706" s="488">
        <v>0</v>
      </c>
      <c r="F1706" s="488">
        <v>9048</v>
      </c>
      <c r="G1706" s="488"/>
      <c r="H1706" s="487"/>
    </row>
    <row r="1707" spans="2:8" ht="25.5">
      <c r="B1707" s="490" t="s">
        <v>1148</v>
      </c>
      <c r="C1707" s="489" t="s">
        <v>814</v>
      </c>
      <c r="D1707" s="488"/>
      <c r="E1707" s="488">
        <v>9048</v>
      </c>
      <c r="F1707" s="488">
        <v>0</v>
      </c>
      <c r="G1707" s="488"/>
      <c r="H1707" s="487"/>
    </row>
    <row r="1708" spans="2:8">
      <c r="B1708" s="490" t="s">
        <v>1147</v>
      </c>
      <c r="C1708" s="489" t="s">
        <v>811</v>
      </c>
      <c r="D1708" s="488">
        <v>0</v>
      </c>
      <c r="E1708" s="488">
        <v>4712</v>
      </c>
      <c r="F1708" s="488">
        <v>4712</v>
      </c>
      <c r="G1708" s="488">
        <v>0</v>
      </c>
      <c r="H1708" s="487"/>
    </row>
    <row r="1709" spans="2:8">
      <c r="B1709" s="490" t="s">
        <v>1146</v>
      </c>
      <c r="C1709" s="489" t="s">
        <v>811</v>
      </c>
      <c r="D1709" s="488">
        <v>0</v>
      </c>
      <c r="E1709" s="488">
        <v>4712</v>
      </c>
      <c r="F1709" s="488">
        <v>4712</v>
      </c>
      <c r="G1709" s="488">
        <v>0</v>
      </c>
      <c r="H1709" s="487"/>
    </row>
    <row r="1710" spans="2:8">
      <c r="B1710" s="490" t="s">
        <v>1145</v>
      </c>
      <c r="C1710" s="489" t="s">
        <v>809</v>
      </c>
      <c r="D1710" s="488"/>
      <c r="E1710" s="488">
        <v>0</v>
      </c>
      <c r="F1710" s="488">
        <v>4712</v>
      </c>
      <c r="G1710" s="488"/>
      <c r="H1710" s="487"/>
    </row>
    <row r="1711" spans="2:8">
      <c r="B1711" s="490" t="s">
        <v>1144</v>
      </c>
      <c r="C1711" s="489" t="s">
        <v>809</v>
      </c>
      <c r="D1711" s="488"/>
      <c r="E1711" s="488">
        <v>4712</v>
      </c>
      <c r="F1711" s="488">
        <v>0</v>
      </c>
      <c r="G1711" s="488"/>
      <c r="H1711" s="487"/>
    </row>
    <row r="1712" spans="2:8">
      <c r="B1712" s="490" t="s">
        <v>1143</v>
      </c>
      <c r="C1712" s="489" t="s">
        <v>807</v>
      </c>
      <c r="D1712" s="488">
        <v>0</v>
      </c>
      <c r="E1712" s="488">
        <v>9772.86</v>
      </c>
      <c r="F1712" s="488">
        <v>9772.86</v>
      </c>
      <c r="G1712" s="488">
        <v>0</v>
      </c>
      <c r="H1712" s="487"/>
    </row>
    <row r="1713" spans="2:8">
      <c r="B1713" s="490" t="s">
        <v>1142</v>
      </c>
      <c r="C1713" s="489" t="s">
        <v>804</v>
      </c>
      <c r="D1713" s="488">
        <v>0</v>
      </c>
      <c r="E1713" s="488">
        <v>9772.86</v>
      </c>
      <c r="F1713" s="488">
        <v>9772.86</v>
      </c>
      <c r="G1713" s="488">
        <v>0</v>
      </c>
      <c r="H1713" s="487"/>
    </row>
    <row r="1714" spans="2:8">
      <c r="B1714" s="490" t="s">
        <v>1141</v>
      </c>
      <c r="C1714" s="489" t="s">
        <v>804</v>
      </c>
      <c r="D1714" s="488">
        <v>0</v>
      </c>
      <c r="E1714" s="488">
        <v>9772.86</v>
      </c>
      <c r="F1714" s="488">
        <v>9772.86</v>
      </c>
      <c r="G1714" s="488">
        <v>0</v>
      </c>
      <c r="H1714" s="487"/>
    </row>
    <row r="1715" spans="2:8">
      <c r="B1715" s="490" t="s">
        <v>1140</v>
      </c>
      <c r="C1715" s="489" t="s">
        <v>802</v>
      </c>
      <c r="D1715" s="488"/>
      <c r="E1715" s="488">
        <v>0</v>
      </c>
      <c r="F1715" s="488">
        <v>1399.82</v>
      </c>
      <c r="G1715" s="488"/>
      <c r="H1715" s="487"/>
    </row>
    <row r="1716" spans="2:8">
      <c r="B1716" s="490" t="s">
        <v>1139</v>
      </c>
      <c r="C1716" s="489" t="s">
        <v>802</v>
      </c>
      <c r="D1716" s="488"/>
      <c r="E1716" s="488">
        <v>1399.82</v>
      </c>
      <c r="F1716" s="488">
        <v>0</v>
      </c>
      <c r="G1716" s="488"/>
      <c r="H1716" s="487"/>
    </row>
    <row r="1717" spans="2:8">
      <c r="B1717" s="490" t="s">
        <v>1138</v>
      </c>
      <c r="C1717" s="489" t="s">
        <v>800</v>
      </c>
      <c r="D1717" s="488"/>
      <c r="E1717" s="488">
        <v>0</v>
      </c>
      <c r="F1717" s="488">
        <v>8373.0400000000009</v>
      </c>
      <c r="G1717" s="488"/>
      <c r="H1717" s="487"/>
    </row>
    <row r="1718" spans="2:8">
      <c r="B1718" s="490" t="s">
        <v>1137</v>
      </c>
      <c r="C1718" s="489" t="s">
        <v>800</v>
      </c>
      <c r="D1718" s="488"/>
      <c r="E1718" s="488">
        <v>8373.0400000000009</v>
      </c>
      <c r="F1718" s="488">
        <v>0</v>
      </c>
      <c r="G1718" s="488"/>
      <c r="H1718" s="487"/>
    </row>
    <row r="1719" spans="2:8" ht="25.5">
      <c r="B1719" s="490" t="s">
        <v>1136</v>
      </c>
      <c r="C1719" s="489" t="s">
        <v>798</v>
      </c>
      <c r="D1719" s="488">
        <v>0</v>
      </c>
      <c r="E1719" s="488">
        <v>111613.73</v>
      </c>
      <c r="F1719" s="488">
        <v>111613.73</v>
      </c>
      <c r="G1719" s="488">
        <v>0</v>
      </c>
      <c r="H1719" s="487"/>
    </row>
    <row r="1720" spans="2:8">
      <c r="B1720" s="490" t="s">
        <v>1135</v>
      </c>
      <c r="C1720" s="489" t="s">
        <v>795</v>
      </c>
      <c r="D1720" s="488">
        <v>0</v>
      </c>
      <c r="E1720" s="488">
        <v>111613.73</v>
      </c>
      <c r="F1720" s="488">
        <v>111613.73</v>
      </c>
      <c r="G1720" s="488">
        <v>0</v>
      </c>
      <c r="H1720" s="487"/>
    </row>
    <row r="1721" spans="2:8">
      <c r="B1721" s="490" t="s">
        <v>1134</v>
      </c>
      <c r="C1721" s="489" t="s">
        <v>795</v>
      </c>
      <c r="D1721" s="488">
        <v>0</v>
      </c>
      <c r="E1721" s="488">
        <v>111613.73</v>
      </c>
      <c r="F1721" s="488">
        <v>111613.73</v>
      </c>
      <c r="G1721" s="488">
        <v>0</v>
      </c>
      <c r="H1721" s="487"/>
    </row>
    <row r="1722" spans="2:8" ht="25.5">
      <c r="B1722" s="490" t="s">
        <v>1133</v>
      </c>
      <c r="C1722" s="489" t="s">
        <v>776</v>
      </c>
      <c r="D1722" s="488"/>
      <c r="E1722" s="488">
        <v>0</v>
      </c>
      <c r="F1722" s="488">
        <v>1516.12</v>
      </c>
      <c r="G1722" s="488"/>
      <c r="H1722" s="487"/>
    </row>
    <row r="1723" spans="2:8" ht="25.5">
      <c r="B1723" s="490" t="s">
        <v>1132</v>
      </c>
      <c r="C1723" s="489" t="s">
        <v>776</v>
      </c>
      <c r="D1723" s="488"/>
      <c r="E1723" s="488">
        <v>1516.12</v>
      </c>
      <c r="F1723" s="488">
        <v>0</v>
      </c>
      <c r="G1723" s="488"/>
      <c r="H1723" s="487"/>
    </row>
    <row r="1724" spans="2:8">
      <c r="B1724" s="490" t="s">
        <v>1131</v>
      </c>
      <c r="C1724" s="489" t="s">
        <v>788</v>
      </c>
      <c r="D1724" s="488"/>
      <c r="E1724" s="488">
        <v>0</v>
      </c>
      <c r="F1724" s="488">
        <v>8311.3799999999992</v>
      </c>
      <c r="G1724" s="488"/>
      <c r="H1724" s="487"/>
    </row>
    <row r="1725" spans="2:8">
      <c r="B1725" s="490" t="s">
        <v>1130</v>
      </c>
      <c r="C1725" s="489" t="s">
        <v>788</v>
      </c>
      <c r="D1725" s="488"/>
      <c r="E1725" s="488">
        <v>8311.3799999999992</v>
      </c>
      <c r="F1725" s="488">
        <v>0</v>
      </c>
      <c r="G1725" s="488"/>
      <c r="H1725" s="487"/>
    </row>
    <row r="1726" spans="2:8">
      <c r="B1726" s="490" t="s">
        <v>1129</v>
      </c>
      <c r="C1726" s="489" t="s">
        <v>788</v>
      </c>
      <c r="D1726" s="488"/>
      <c r="E1726" s="488">
        <v>0</v>
      </c>
      <c r="F1726" s="488">
        <v>77708.399999999994</v>
      </c>
      <c r="G1726" s="488"/>
      <c r="H1726" s="487"/>
    </row>
    <row r="1727" spans="2:8">
      <c r="B1727" s="490" t="s">
        <v>1128</v>
      </c>
      <c r="C1727" s="489" t="s">
        <v>788</v>
      </c>
      <c r="D1727" s="488"/>
      <c r="E1727" s="488">
        <v>77708.399999999994</v>
      </c>
      <c r="F1727" s="488">
        <v>0</v>
      </c>
      <c r="G1727" s="488"/>
      <c r="H1727" s="487"/>
    </row>
    <row r="1728" spans="2:8" ht="25.5">
      <c r="B1728" s="490" t="s">
        <v>1127</v>
      </c>
      <c r="C1728" s="489" t="s">
        <v>771</v>
      </c>
      <c r="D1728" s="488"/>
      <c r="E1728" s="488">
        <v>0</v>
      </c>
      <c r="F1728" s="488">
        <v>959.03</v>
      </c>
      <c r="G1728" s="488"/>
      <c r="H1728" s="487"/>
    </row>
    <row r="1729" spans="2:8" ht="25.5">
      <c r="B1729" s="490" t="s">
        <v>1126</v>
      </c>
      <c r="C1729" s="489" t="s">
        <v>771</v>
      </c>
      <c r="D1729" s="488"/>
      <c r="E1729" s="488">
        <v>959.03</v>
      </c>
      <c r="F1729" s="488">
        <v>0</v>
      </c>
      <c r="G1729" s="488"/>
      <c r="H1729" s="487"/>
    </row>
    <row r="1730" spans="2:8">
      <c r="B1730" s="490" t="s">
        <v>1125</v>
      </c>
      <c r="C1730" s="489" t="s">
        <v>788</v>
      </c>
      <c r="D1730" s="488"/>
      <c r="E1730" s="488">
        <v>0</v>
      </c>
      <c r="F1730" s="488">
        <v>7354.4</v>
      </c>
      <c r="G1730" s="488"/>
      <c r="H1730" s="487"/>
    </row>
    <row r="1731" spans="2:8">
      <c r="B1731" s="490" t="s">
        <v>1124</v>
      </c>
      <c r="C1731" s="489" t="s">
        <v>788</v>
      </c>
      <c r="D1731" s="488"/>
      <c r="E1731" s="488">
        <v>7354.4</v>
      </c>
      <c r="F1731" s="488">
        <v>0</v>
      </c>
      <c r="G1731" s="488"/>
      <c r="H1731" s="487"/>
    </row>
    <row r="1732" spans="2:8">
      <c r="B1732" s="490" t="s">
        <v>1123</v>
      </c>
      <c r="C1732" s="489" t="s">
        <v>788</v>
      </c>
      <c r="D1732" s="488"/>
      <c r="E1732" s="488">
        <v>0</v>
      </c>
      <c r="F1732" s="488">
        <v>15764.4</v>
      </c>
      <c r="G1732" s="488"/>
      <c r="H1732" s="487"/>
    </row>
    <row r="1733" spans="2:8">
      <c r="B1733" s="490" t="s">
        <v>1122</v>
      </c>
      <c r="C1733" s="489" t="s">
        <v>788</v>
      </c>
      <c r="D1733" s="488"/>
      <c r="E1733" s="488">
        <v>15764.4</v>
      </c>
      <c r="F1733" s="488">
        <v>0</v>
      </c>
      <c r="G1733" s="488"/>
      <c r="H1733" s="487"/>
    </row>
    <row r="1734" spans="2:8" ht="25.5">
      <c r="B1734" s="490" t="s">
        <v>1121</v>
      </c>
      <c r="C1734" s="489" t="s">
        <v>786</v>
      </c>
      <c r="D1734" s="488">
        <v>0</v>
      </c>
      <c r="E1734" s="488">
        <v>8302.15</v>
      </c>
      <c r="F1734" s="488">
        <v>8302.15</v>
      </c>
      <c r="G1734" s="488">
        <v>0</v>
      </c>
      <c r="H1734" s="487"/>
    </row>
    <row r="1735" spans="2:8">
      <c r="B1735" s="490" t="s">
        <v>1120</v>
      </c>
      <c r="C1735" s="489" t="s">
        <v>783</v>
      </c>
      <c r="D1735" s="488">
        <v>0</v>
      </c>
      <c r="E1735" s="488">
        <v>1102</v>
      </c>
      <c r="F1735" s="488">
        <v>1102</v>
      </c>
      <c r="G1735" s="488">
        <v>0</v>
      </c>
      <c r="H1735" s="487"/>
    </row>
    <row r="1736" spans="2:8">
      <c r="B1736" s="490" t="s">
        <v>1119</v>
      </c>
      <c r="C1736" s="489" t="s">
        <v>783</v>
      </c>
      <c r="D1736" s="488">
        <v>0</v>
      </c>
      <c r="E1736" s="488">
        <v>1102</v>
      </c>
      <c r="F1736" s="488">
        <v>1102</v>
      </c>
      <c r="G1736" s="488">
        <v>0</v>
      </c>
      <c r="H1736" s="487"/>
    </row>
    <row r="1737" spans="2:8" ht="25.5">
      <c r="B1737" s="490" t="s">
        <v>1118</v>
      </c>
      <c r="C1737" s="489" t="s">
        <v>773</v>
      </c>
      <c r="D1737" s="488"/>
      <c r="E1737" s="488">
        <v>0</v>
      </c>
      <c r="F1737" s="488">
        <v>1102</v>
      </c>
      <c r="G1737" s="488"/>
      <c r="H1737" s="487"/>
    </row>
    <row r="1738" spans="2:8" ht="25.5">
      <c r="B1738" s="490" t="s">
        <v>1117</v>
      </c>
      <c r="C1738" s="489" t="s">
        <v>773</v>
      </c>
      <c r="D1738" s="488"/>
      <c r="E1738" s="488">
        <v>1102</v>
      </c>
      <c r="F1738" s="488">
        <v>0</v>
      </c>
      <c r="G1738" s="488"/>
      <c r="H1738" s="487"/>
    </row>
    <row r="1739" spans="2:8">
      <c r="B1739" s="490" t="s">
        <v>1116</v>
      </c>
      <c r="C1739" s="489" t="s">
        <v>780</v>
      </c>
      <c r="D1739" s="488">
        <v>0</v>
      </c>
      <c r="E1739" s="488">
        <v>7200.15</v>
      </c>
      <c r="F1739" s="488">
        <v>7200.15</v>
      </c>
      <c r="G1739" s="488">
        <v>0</v>
      </c>
      <c r="H1739" s="487"/>
    </row>
    <row r="1740" spans="2:8">
      <c r="B1740" s="490" t="s">
        <v>1115</v>
      </c>
      <c r="C1740" s="489" t="s">
        <v>778</v>
      </c>
      <c r="D1740" s="488">
        <v>0</v>
      </c>
      <c r="E1740" s="488">
        <v>7200.15</v>
      </c>
      <c r="F1740" s="488">
        <v>7200.15</v>
      </c>
      <c r="G1740" s="488">
        <v>0</v>
      </c>
      <c r="H1740" s="487"/>
    </row>
    <row r="1741" spans="2:8" ht="25.5">
      <c r="B1741" s="490" t="s">
        <v>1114</v>
      </c>
      <c r="C1741" s="489" t="s">
        <v>776</v>
      </c>
      <c r="D1741" s="488"/>
      <c r="E1741" s="488">
        <v>0</v>
      </c>
      <c r="F1741" s="488">
        <v>1147.8800000000001</v>
      </c>
      <c r="G1741" s="488"/>
      <c r="H1741" s="487"/>
    </row>
    <row r="1742" spans="2:8" ht="25.5">
      <c r="B1742" s="490" t="s">
        <v>1113</v>
      </c>
      <c r="C1742" s="489" t="s">
        <v>776</v>
      </c>
      <c r="D1742" s="488"/>
      <c r="E1742" s="488">
        <v>1147.8800000000001</v>
      </c>
      <c r="F1742" s="488">
        <v>0</v>
      </c>
      <c r="G1742" s="488"/>
      <c r="H1742" s="487"/>
    </row>
    <row r="1743" spans="2:8" ht="25.5">
      <c r="B1743" s="490" t="s">
        <v>1112</v>
      </c>
      <c r="C1743" s="489" t="s">
        <v>773</v>
      </c>
      <c r="D1743" s="488"/>
      <c r="E1743" s="488">
        <v>0</v>
      </c>
      <c r="F1743" s="488">
        <v>458</v>
      </c>
      <c r="G1743" s="488"/>
      <c r="H1743" s="487"/>
    </row>
    <row r="1744" spans="2:8" ht="25.5">
      <c r="B1744" s="490" t="s">
        <v>1111</v>
      </c>
      <c r="C1744" s="489" t="s">
        <v>773</v>
      </c>
      <c r="D1744" s="488"/>
      <c r="E1744" s="488">
        <v>458</v>
      </c>
      <c r="F1744" s="488">
        <v>0</v>
      </c>
      <c r="G1744" s="488"/>
      <c r="H1744" s="487"/>
    </row>
    <row r="1745" spans="2:8" ht="25.5">
      <c r="B1745" s="490" t="s">
        <v>1110</v>
      </c>
      <c r="C1745" s="489" t="s">
        <v>773</v>
      </c>
      <c r="D1745" s="488"/>
      <c r="E1745" s="488">
        <v>0</v>
      </c>
      <c r="F1745" s="488">
        <v>782.3</v>
      </c>
      <c r="G1745" s="488"/>
      <c r="H1745" s="487"/>
    </row>
    <row r="1746" spans="2:8" ht="25.5">
      <c r="B1746" s="490" t="s">
        <v>1109</v>
      </c>
      <c r="C1746" s="489" t="s">
        <v>773</v>
      </c>
      <c r="D1746" s="488"/>
      <c r="E1746" s="488">
        <v>782.3</v>
      </c>
      <c r="F1746" s="488">
        <v>0</v>
      </c>
      <c r="G1746" s="488"/>
      <c r="H1746" s="487"/>
    </row>
    <row r="1747" spans="2:8" ht="25.5">
      <c r="B1747" s="490" t="s">
        <v>1108</v>
      </c>
      <c r="C1747" s="489" t="s">
        <v>771</v>
      </c>
      <c r="D1747" s="488"/>
      <c r="E1747" s="488">
        <v>0</v>
      </c>
      <c r="F1747" s="488">
        <v>1190.97</v>
      </c>
      <c r="G1747" s="488"/>
      <c r="H1747" s="487"/>
    </row>
    <row r="1748" spans="2:8" ht="25.5">
      <c r="B1748" s="490" t="s">
        <v>1107</v>
      </c>
      <c r="C1748" s="489" t="s">
        <v>771</v>
      </c>
      <c r="D1748" s="488"/>
      <c r="E1748" s="488">
        <v>1190.97</v>
      </c>
      <c r="F1748" s="488">
        <v>0</v>
      </c>
      <c r="G1748" s="488"/>
      <c r="H1748" s="487"/>
    </row>
    <row r="1749" spans="2:8" ht="25.5">
      <c r="B1749" s="490" t="s">
        <v>1106</v>
      </c>
      <c r="C1749" s="489" t="s">
        <v>769</v>
      </c>
      <c r="D1749" s="488"/>
      <c r="E1749" s="488">
        <v>0</v>
      </c>
      <c r="F1749" s="488">
        <v>1500</v>
      </c>
      <c r="G1749" s="488"/>
      <c r="H1749" s="487"/>
    </row>
    <row r="1750" spans="2:8" ht="25.5">
      <c r="B1750" s="490" t="s">
        <v>1105</v>
      </c>
      <c r="C1750" s="489" t="s">
        <v>769</v>
      </c>
      <c r="D1750" s="488"/>
      <c r="E1750" s="488">
        <v>1500</v>
      </c>
      <c r="F1750" s="488">
        <v>0</v>
      </c>
      <c r="G1750" s="488"/>
      <c r="H1750" s="487"/>
    </row>
    <row r="1751" spans="2:8">
      <c r="B1751" s="490" t="s">
        <v>1104</v>
      </c>
      <c r="C1751" s="489" t="s">
        <v>767</v>
      </c>
      <c r="D1751" s="488"/>
      <c r="E1751" s="488">
        <v>0</v>
      </c>
      <c r="F1751" s="488">
        <v>2121</v>
      </c>
      <c r="G1751" s="488"/>
      <c r="H1751" s="487"/>
    </row>
    <row r="1752" spans="2:8">
      <c r="B1752" s="490" t="s">
        <v>1103</v>
      </c>
      <c r="C1752" s="489" t="s">
        <v>767</v>
      </c>
      <c r="D1752" s="488"/>
      <c r="E1752" s="488">
        <v>2121</v>
      </c>
      <c r="F1752" s="488">
        <v>0</v>
      </c>
      <c r="G1752" s="488"/>
      <c r="H1752" s="487"/>
    </row>
    <row r="1753" spans="2:8">
      <c r="B1753" s="490" t="s">
        <v>1102</v>
      </c>
      <c r="C1753" s="489" t="s">
        <v>765</v>
      </c>
      <c r="D1753" s="488">
        <v>0</v>
      </c>
      <c r="E1753" s="488">
        <v>117944.72</v>
      </c>
      <c r="F1753" s="488">
        <v>117944.72</v>
      </c>
      <c r="G1753" s="488">
        <v>0</v>
      </c>
      <c r="H1753" s="487"/>
    </row>
    <row r="1754" spans="2:8">
      <c r="B1754" s="490" t="s">
        <v>1101</v>
      </c>
      <c r="C1754" s="489" t="s">
        <v>763</v>
      </c>
      <c r="D1754" s="488">
        <v>0</v>
      </c>
      <c r="E1754" s="488">
        <v>13420</v>
      </c>
      <c r="F1754" s="488">
        <v>13420</v>
      </c>
      <c r="G1754" s="488">
        <v>0</v>
      </c>
      <c r="H1754" s="487"/>
    </row>
    <row r="1755" spans="2:8">
      <c r="B1755" s="490" t="s">
        <v>1100</v>
      </c>
      <c r="C1755" s="489" t="s">
        <v>761</v>
      </c>
      <c r="D1755" s="488">
        <v>0</v>
      </c>
      <c r="E1755" s="488">
        <v>9198</v>
      </c>
      <c r="F1755" s="488">
        <v>9198</v>
      </c>
      <c r="G1755" s="488">
        <v>0</v>
      </c>
      <c r="H1755" s="487"/>
    </row>
    <row r="1756" spans="2:8">
      <c r="B1756" s="490" t="s">
        <v>1099</v>
      </c>
      <c r="C1756" s="489" t="s">
        <v>759</v>
      </c>
      <c r="D1756" s="488">
        <v>0</v>
      </c>
      <c r="E1756" s="488">
        <v>9198</v>
      </c>
      <c r="F1756" s="488">
        <v>9198</v>
      </c>
      <c r="G1756" s="488">
        <v>0</v>
      </c>
      <c r="H1756" s="487"/>
    </row>
    <row r="1757" spans="2:8" ht="25.5">
      <c r="B1757" s="490" t="s">
        <v>1098</v>
      </c>
      <c r="C1757" s="489" t="s">
        <v>752</v>
      </c>
      <c r="D1757" s="488"/>
      <c r="E1757" s="488">
        <v>0</v>
      </c>
      <c r="F1757" s="488">
        <v>1479</v>
      </c>
      <c r="G1757" s="488"/>
      <c r="H1757" s="487"/>
    </row>
    <row r="1758" spans="2:8" ht="25.5">
      <c r="B1758" s="490" t="s">
        <v>1097</v>
      </c>
      <c r="C1758" s="489" t="s">
        <v>752</v>
      </c>
      <c r="D1758" s="488"/>
      <c r="E1758" s="488">
        <v>1479</v>
      </c>
      <c r="F1758" s="488">
        <v>0</v>
      </c>
      <c r="G1758" s="488"/>
      <c r="H1758" s="487"/>
    </row>
    <row r="1759" spans="2:8">
      <c r="B1759" s="490" t="s">
        <v>1096</v>
      </c>
      <c r="C1759" s="489" t="s">
        <v>756</v>
      </c>
      <c r="D1759" s="488"/>
      <c r="E1759" s="488">
        <v>0</v>
      </c>
      <c r="F1759" s="488">
        <v>1000</v>
      </c>
      <c r="G1759" s="488"/>
      <c r="H1759" s="487"/>
    </row>
    <row r="1760" spans="2:8">
      <c r="B1760" s="490" t="s">
        <v>1095</v>
      </c>
      <c r="C1760" s="489" t="s">
        <v>756</v>
      </c>
      <c r="D1760" s="488"/>
      <c r="E1760" s="488">
        <v>1000</v>
      </c>
      <c r="F1760" s="488">
        <v>0</v>
      </c>
      <c r="G1760" s="488"/>
      <c r="H1760" s="487"/>
    </row>
    <row r="1761" spans="2:8" ht="25.5">
      <c r="B1761" s="490" t="s">
        <v>1094</v>
      </c>
      <c r="C1761" s="489" t="s">
        <v>752</v>
      </c>
      <c r="D1761" s="488"/>
      <c r="E1761" s="488">
        <v>0</v>
      </c>
      <c r="F1761" s="488">
        <v>2186</v>
      </c>
      <c r="G1761" s="488"/>
      <c r="H1761" s="487"/>
    </row>
    <row r="1762" spans="2:8" ht="25.5">
      <c r="B1762" s="490" t="s">
        <v>1093</v>
      </c>
      <c r="C1762" s="489" t="s">
        <v>752</v>
      </c>
      <c r="D1762" s="488"/>
      <c r="E1762" s="488">
        <v>2186</v>
      </c>
      <c r="F1762" s="488">
        <v>0</v>
      </c>
      <c r="G1762" s="488"/>
      <c r="H1762" s="487"/>
    </row>
    <row r="1763" spans="2:8">
      <c r="B1763" s="490" t="s">
        <v>1092</v>
      </c>
      <c r="C1763" s="489" t="s">
        <v>748</v>
      </c>
      <c r="D1763" s="488"/>
      <c r="E1763" s="488">
        <v>0</v>
      </c>
      <c r="F1763" s="488">
        <v>756</v>
      </c>
      <c r="G1763" s="488"/>
      <c r="H1763" s="487"/>
    </row>
    <row r="1764" spans="2:8">
      <c r="B1764" s="490" t="s">
        <v>1091</v>
      </c>
      <c r="C1764" s="489" t="s">
        <v>748</v>
      </c>
      <c r="D1764" s="488"/>
      <c r="E1764" s="488">
        <v>756</v>
      </c>
      <c r="F1764" s="488">
        <v>0</v>
      </c>
      <c r="G1764" s="488"/>
      <c r="H1764" s="487"/>
    </row>
    <row r="1765" spans="2:8" ht="25.5">
      <c r="B1765" s="490" t="s">
        <v>1090</v>
      </c>
      <c r="C1765" s="489" t="s">
        <v>752</v>
      </c>
      <c r="D1765" s="488"/>
      <c r="E1765" s="488">
        <v>0</v>
      </c>
      <c r="F1765" s="488">
        <v>1306</v>
      </c>
      <c r="G1765" s="488"/>
      <c r="H1765" s="487"/>
    </row>
    <row r="1766" spans="2:8" ht="25.5">
      <c r="B1766" s="490" t="s">
        <v>1089</v>
      </c>
      <c r="C1766" s="489" t="s">
        <v>752</v>
      </c>
      <c r="D1766" s="488"/>
      <c r="E1766" s="488">
        <v>1306</v>
      </c>
      <c r="F1766" s="488">
        <v>0</v>
      </c>
      <c r="G1766" s="488"/>
      <c r="H1766" s="487"/>
    </row>
    <row r="1767" spans="2:8">
      <c r="B1767" s="490" t="s">
        <v>1088</v>
      </c>
      <c r="C1767" s="489" t="s">
        <v>750</v>
      </c>
      <c r="D1767" s="488"/>
      <c r="E1767" s="488">
        <v>0</v>
      </c>
      <c r="F1767" s="488">
        <v>1037</v>
      </c>
      <c r="G1767" s="488"/>
      <c r="H1767" s="487"/>
    </row>
    <row r="1768" spans="2:8">
      <c r="B1768" s="490" t="s">
        <v>1087</v>
      </c>
      <c r="C1768" s="489" t="s">
        <v>750</v>
      </c>
      <c r="D1768" s="488"/>
      <c r="E1768" s="488">
        <v>1037</v>
      </c>
      <c r="F1768" s="488">
        <v>0</v>
      </c>
      <c r="G1768" s="488"/>
      <c r="H1768" s="487"/>
    </row>
    <row r="1769" spans="2:8">
      <c r="B1769" s="490" t="s">
        <v>1086</v>
      </c>
      <c r="C1769" s="489" t="s">
        <v>748</v>
      </c>
      <c r="D1769" s="488"/>
      <c r="E1769" s="488">
        <v>0</v>
      </c>
      <c r="F1769" s="488">
        <v>1434</v>
      </c>
      <c r="G1769" s="488"/>
      <c r="H1769" s="487"/>
    </row>
    <row r="1770" spans="2:8">
      <c r="B1770" s="490" t="s">
        <v>1085</v>
      </c>
      <c r="C1770" s="489" t="s">
        <v>748</v>
      </c>
      <c r="D1770" s="488"/>
      <c r="E1770" s="488">
        <v>1434</v>
      </c>
      <c r="F1770" s="488">
        <v>0</v>
      </c>
      <c r="G1770" s="488"/>
      <c r="H1770" s="487"/>
    </row>
    <row r="1771" spans="2:8">
      <c r="B1771" s="490" t="s">
        <v>1084</v>
      </c>
      <c r="C1771" s="489" t="s">
        <v>746</v>
      </c>
      <c r="D1771" s="488">
        <v>0</v>
      </c>
      <c r="E1771" s="488">
        <v>4222</v>
      </c>
      <c r="F1771" s="488">
        <v>4222</v>
      </c>
      <c r="G1771" s="488">
        <v>0</v>
      </c>
      <c r="H1771" s="487"/>
    </row>
    <row r="1772" spans="2:8">
      <c r="B1772" s="490" t="s">
        <v>1083</v>
      </c>
      <c r="C1772" s="489" t="s">
        <v>744</v>
      </c>
      <c r="D1772" s="488">
        <v>0</v>
      </c>
      <c r="E1772" s="488">
        <v>4222</v>
      </c>
      <c r="F1772" s="488">
        <v>4222</v>
      </c>
      <c r="G1772" s="488">
        <v>0</v>
      </c>
      <c r="H1772" s="487"/>
    </row>
    <row r="1773" spans="2:8" ht="25.5">
      <c r="B1773" s="490" t="s">
        <v>1082</v>
      </c>
      <c r="C1773" s="489" t="s">
        <v>742</v>
      </c>
      <c r="D1773" s="488"/>
      <c r="E1773" s="488">
        <v>0</v>
      </c>
      <c r="F1773" s="488">
        <v>798</v>
      </c>
      <c r="G1773" s="488"/>
      <c r="H1773" s="487"/>
    </row>
    <row r="1774" spans="2:8" ht="25.5">
      <c r="B1774" s="490" t="s">
        <v>1081</v>
      </c>
      <c r="C1774" s="489" t="s">
        <v>742</v>
      </c>
      <c r="D1774" s="488"/>
      <c r="E1774" s="488">
        <v>798</v>
      </c>
      <c r="F1774" s="488">
        <v>0</v>
      </c>
      <c r="G1774" s="488"/>
      <c r="H1774" s="487"/>
    </row>
    <row r="1775" spans="2:8" ht="25.5">
      <c r="B1775" s="490" t="s">
        <v>1080</v>
      </c>
      <c r="C1775" s="489" t="s">
        <v>740</v>
      </c>
      <c r="D1775" s="488"/>
      <c r="E1775" s="488">
        <v>0</v>
      </c>
      <c r="F1775" s="488">
        <v>399</v>
      </c>
      <c r="G1775" s="488"/>
      <c r="H1775" s="487"/>
    </row>
    <row r="1776" spans="2:8" ht="25.5">
      <c r="B1776" s="490" t="s">
        <v>1079</v>
      </c>
      <c r="C1776" s="489" t="s">
        <v>740</v>
      </c>
      <c r="D1776" s="488"/>
      <c r="E1776" s="488">
        <v>399</v>
      </c>
      <c r="F1776" s="488">
        <v>0</v>
      </c>
      <c r="G1776" s="488"/>
      <c r="H1776" s="487"/>
    </row>
    <row r="1777" spans="2:8" ht="25.5">
      <c r="B1777" s="490" t="s">
        <v>1078</v>
      </c>
      <c r="C1777" s="489" t="s">
        <v>738</v>
      </c>
      <c r="D1777" s="488"/>
      <c r="E1777" s="488">
        <v>0</v>
      </c>
      <c r="F1777" s="488">
        <v>1030</v>
      </c>
      <c r="G1777" s="488"/>
      <c r="H1777" s="487"/>
    </row>
    <row r="1778" spans="2:8" ht="25.5">
      <c r="B1778" s="490" t="s">
        <v>1077</v>
      </c>
      <c r="C1778" s="489" t="s">
        <v>738</v>
      </c>
      <c r="D1778" s="488"/>
      <c r="E1778" s="488">
        <v>1030</v>
      </c>
      <c r="F1778" s="488">
        <v>0</v>
      </c>
      <c r="G1778" s="488"/>
      <c r="H1778" s="487"/>
    </row>
    <row r="1779" spans="2:8">
      <c r="B1779" s="490" t="s">
        <v>1076</v>
      </c>
      <c r="C1779" s="489" t="s">
        <v>736</v>
      </c>
      <c r="D1779" s="488"/>
      <c r="E1779" s="488">
        <v>0</v>
      </c>
      <c r="F1779" s="488">
        <v>1995</v>
      </c>
      <c r="G1779" s="488"/>
      <c r="H1779" s="487"/>
    </row>
    <row r="1780" spans="2:8">
      <c r="B1780" s="490" t="s">
        <v>1075</v>
      </c>
      <c r="C1780" s="489" t="s">
        <v>736</v>
      </c>
      <c r="D1780" s="488"/>
      <c r="E1780" s="488">
        <v>1995</v>
      </c>
      <c r="F1780" s="488">
        <v>0</v>
      </c>
      <c r="G1780" s="488"/>
      <c r="H1780" s="487"/>
    </row>
    <row r="1781" spans="2:8" ht="25.5">
      <c r="B1781" s="490" t="s">
        <v>1074</v>
      </c>
      <c r="C1781" s="489" t="s">
        <v>734</v>
      </c>
      <c r="D1781" s="488">
        <v>0</v>
      </c>
      <c r="E1781" s="488">
        <v>43558</v>
      </c>
      <c r="F1781" s="488">
        <v>43558</v>
      </c>
      <c r="G1781" s="488">
        <v>0</v>
      </c>
      <c r="H1781" s="487"/>
    </row>
    <row r="1782" spans="2:8" ht="25.5">
      <c r="B1782" s="490" t="s">
        <v>1073</v>
      </c>
      <c r="C1782" s="489" t="s">
        <v>732</v>
      </c>
      <c r="D1782" s="488">
        <v>0</v>
      </c>
      <c r="E1782" s="488">
        <v>43558</v>
      </c>
      <c r="F1782" s="488">
        <v>43558</v>
      </c>
      <c r="G1782" s="488">
        <v>0</v>
      </c>
      <c r="H1782" s="487"/>
    </row>
    <row r="1783" spans="2:8">
      <c r="B1783" s="490" t="s">
        <v>1072</v>
      </c>
      <c r="C1783" s="489" t="s">
        <v>730</v>
      </c>
      <c r="D1783" s="488">
        <v>0</v>
      </c>
      <c r="E1783" s="488">
        <v>43558</v>
      </c>
      <c r="F1783" s="488">
        <v>43558</v>
      </c>
      <c r="G1783" s="488">
        <v>0</v>
      </c>
      <c r="H1783" s="487"/>
    </row>
    <row r="1784" spans="2:8">
      <c r="B1784" s="490" t="s">
        <v>1071</v>
      </c>
      <c r="C1784" s="489" t="s">
        <v>728</v>
      </c>
      <c r="D1784" s="488"/>
      <c r="E1784" s="488">
        <v>0</v>
      </c>
      <c r="F1784" s="488">
        <v>8758</v>
      </c>
      <c r="G1784" s="488"/>
      <c r="H1784" s="487"/>
    </row>
    <row r="1785" spans="2:8">
      <c r="B1785" s="490" t="s">
        <v>1070</v>
      </c>
      <c r="C1785" s="489" t="s">
        <v>728</v>
      </c>
      <c r="D1785" s="488"/>
      <c r="E1785" s="488">
        <v>8758</v>
      </c>
      <c r="F1785" s="488">
        <v>0</v>
      </c>
      <c r="G1785" s="488"/>
      <c r="H1785" s="487"/>
    </row>
    <row r="1786" spans="2:8" ht="25.5">
      <c r="B1786" s="490" t="s">
        <v>1069</v>
      </c>
      <c r="C1786" s="489" t="s">
        <v>726</v>
      </c>
      <c r="D1786" s="488"/>
      <c r="E1786" s="488">
        <v>0</v>
      </c>
      <c r="F1786" s="488">
        <v>34800</v>
      </c>
      <c r="G1786" s="488"/>
      <c r="H1786" s="487"/>
    </row>
    <row r="1787" spans="2:8" ht="25.5">
      <c r="B1787" s="490" t="s">
        <v>1068</v>
      </c>
      <c r="C1787" s="489" t="s">
        <v>726</v>
      </c>
      <c r="D1787" s="488"/>
      <c r="E1787" s="488">
        <v>34800</v>
      </c>
      <c r="F1787" s="488">
        <v>0</v>
      </c>
      <c r="G1787" s="488"/>
      <c r="H1787" s="487"/>
    </row>
    <row r="1788" spans="2:8" ht="25.5">
      <c r="B1788" s="490" t="s">
        <v>1067</v>
      </c>
      <c r="C1788" s="489" t="s">
        <v>724</v>
      </c>
      <c r="D1788" s="488">
        <v>0</v>
      </c>
      <c r="E1788" s="488">
        <v>3729.72</v>
      </c>
      <c r="F1788" s="488">
        <v>3729.72</v>
      </c>
      <c r="G1788" s="488">
        <v>0</v>
      </c>
      <c r="H1788" s="487"/>
    </row>
    <row r="1789" spans="2:8">
      <c r="B1789" s="490" t="s">
        <v>1066</v>
      </c>
      <c r="C1789" s="489" t="s">
        <v>722</v>
      </c>
      <c r="D1789" s="488">
        <v>0</v>
      </c>
      <c r="E1789" s="488">
        <v>3729.72</v>
      </c>
      <c r="F1789" s="488">
        <v>3729.72</v>
      </c>
      <c r="G1789" s="488">
        <v>0</v>
      </c>
      <c r="H1789" s="487"/>
    </row>
    <row r="1790" spans="2:8">
      <c r="B1790" s="490" t="s">
        <v>1065</v>
      </c>
      <c r="C1790" s="489" t="s">
        <v>720</v>
      </c>
      <c r="D1790" s="488">
        <v>0</v>
      </c>
      <c r="E1790" s="488">
        <v>3729.72</v>
      </c>
      <c r="F1790" s="488">
        <v>3729.72</v>
      </c>
      <c r="G1790" s="488">
        <v>0</v>
      </c>
      <c r="H1790" s="487"/>
    </row>
    <row r="1791" spans="2:8">
      <c r="B1791" s="490" t="s">
        <v>1064</v>
      </c>
      <c r="C1791" s="489" t="s">
        <v>718</v>
      </c>
      <c r="D1791" s="488"/>
      <c r="E1791" s="488">
        <v>0</v>
      </c>
      <c r="F1791" s="488">
        <v>3729.72</v>
      </c>
      <c r="G1791" s="488"/>
      <c r="H1791" s="487"/>
    </row>
    <row r="1792" spans="2:8">
      <c r="B1792" s="490" t="s">
        <v>1063</v>
      </c>
      <c r="C1792" s="489" t="s">
        <v>718</v>
      </c>
      <c r="D1792" s="488"/>
      <c r="E1792" s="488">
        <v>3729.72</v>
      </c>
      <c r="F1792" s="488">
        <v>0</v>
      </c>
      <c r="G1792" s="488"/>
      <c r="H1792" s="487"/>
    </row>
    <row r="1793" spans="2:8">
      <c r="B1793" s="490" t="s">
        <v>1062</v>
      </c>
      <c r="C1793" s="489" t="s">
        <v>716</v>
      </c>
      <c r="D1793" s="488">
        <v>0</v>
      </c>
      <c r="E1793" s="488">
        <v>57237</v>
      </c>
      <c r="F1793" s="488">
        <v>57237</v>
      </c>
      <c r="G1793" s="488">
        <v>0</v>
      </c>
      <c r="H1793" s="487"/>
    </row>
    <row r="1794" spans="2:8" ht="25.5">
      <c r="B1794" s="490" t="s">
        <v>1061</v>
      </c>
      <c r="C1794" s="489" t="s">
        <v>714</v>
      </c>
      <c r="D1794" s="488">
        <v>0</v>
      </c>
      <c r="E1794" s="488">
        <v>57237</v>
      </c>
      <c r="F1794" s="488">
        <v>57237</v>
      </c>
      <c r="G1794" s="488">
        <v>0</v>
      </c>
      <c r="H1794" s="487"/>
    </row>
    <row r="1795" spans="2:8" ht="25.5">
      <c r="B1795" s="490" t="s">
        <v>1060</v>
      </c>
      <c r="C1795" s="489" t="s">
        <v>712</v>
      </c>
      <c r="D1795" s="488">
        <v>0</v>
      </c>
      <c r="E1795" s="488">
        <v>57237</v>
      </c>
      <c r="F1795" s="488">
        <v>57237</v>
      </c>
      <c r="G1795" s="488">
        <v>0</v>
      </c>
      <c r="H1795" s="487"/>
    </row>
    <row r="1796" spans="2:8" ht="25.5">
      <c r="B1796" s="490" t="s">
        <v>1059</v>
      </c>
      <c r="C1796" s="489" t="s">
        <v>710</v>
      </c>
      <c r="D1796" s="488"/>
      <c r="E1796" s="488">
        <v>0</v>
      </c>
      <c r="F1796" s="488">
        <v>4153</v>
      </c>
      <c r="G1796" s="488"/>
      <c r="H1796" s="487"/>
    </row>
    <row r="1797" spans="2:8" ht="25.5">
      <c r="B1797" s="490" t="s">
        <v>1058</v>
      </c>
      <c r="C1797" s="489" t="s">
        <v>710</v>
      </c>
      <c r="D1797" s="488"/>
      <c r="E1797" s="488">
        <v>4153</v>
      </c>
      <c r="F1797" s="488">
        <v>0</v>
      </c>
      <c r="G1797" s="488"/>
      <c r="H1797" s="487"/>
    </row>
    <row r="1798" spans="2:8">
      <c r="B1798" s="490" t="s">
        <v>1057</v>
      </c>
      <c r="C1798" s="489" t="s">
        <v>708</v>
      </c>
      <c r="D1798" s="488"/>
      <c r="E1798" s="488">
        <v>0</v>
      </c>
      <c r="F1798" s="488">
        <v>4524</v>
      </c>
      <c r="G1798" s="488"/>
      <c r="H1798" s="487"/>
    </row>
    <row r="1799" spans="2:8">
      <c r="B1799" s="490" t="s">
        <v>1056</v>
      </c>
      <c r="C1799" s="489" t="s">
        <v>708</v>
      </c>
      <c r="D1799" s="488"/>
      <c r="E1799" s="488">
        <v>4524</v>
      </c>
      <c r="F1799" s="488">
        <v>0</v>
      </c>
      <c r="G1799" s="488"/>
      <c r="H1799" s="487"/>
    </row>
    <row r="1800" spans="2:8">
      <c r="B1800" s="490" t="s">
        <v>1055</v>
      </c>
      <c r="C1800" s="489" t="s">
        <v>699</v>
      </c>
      <c r="D1800" s="488"/>
      <c r="E1800" s="488">
        <v>0</v>
      </c>
      <c r="F1800" s="488">
        <v>4153</v>
      </c>
      <c r="G1800" s="488"/>
      <c r="H1800" s="487"/>
    </row>
    <row r="1801" spans="2:8">
      <c r="B1801" s="490" t="s">
        <v>1054</v>
      </c>
      <c r="C1801" s="489" t="s">
        <v>699</v>
      </c>
      <c r="D1801" s="488"/>
      <c r="E1801" s="488">
        <v>4153</v>
      </c>
      <c r="F1801" s="488">
        <v>0</v>
      </c>
      <c r="G1801" s="488"/>
      <c r="H1801" s="487"/>
    </row>
    <row r="1802" spans="2:8">
      <c r="B1802" s="490" t="s">
        <v>1053</v>
      </c>
      <c r="C1802" s="489" t="s">
        <v>699</v>
      </c>
      <c r="D1802" s="488"/>
      <c r="E1802" s="488">
        <v>0</v>
      </c>
      <c r="F1802" s="488">
        <v>4153</v>
      </c>
      <c r="G1802" s="488"/>
      <c r="H1802" s="487"/>
    </row>
    <row r="1803" spans="2:8">
      <c r="B1803" s="490" t="s">
        <v>1052</v>
      </c>
      <c r="C1803" s="489" t="s">
        <v>699</v>
      </c>
      <c r="D1803" s="488"/>
      <c r="E1803" s="488">
        <v>4153</v>
      </c>
      <c r="F1803" s="488">
        <v>0</v>
      </c>
      <c r="G1803" s="488"/>
      <c r="H1803" s="487"/>
    </row>
    <row r="1804" spans="2:8">
      <c r="B1804" s="490" t="s">
        <v>1051</v>
      </c>
      <c r="C1804" s="489" t="s">
        <v>699</v>
      </c>
      <c r="D1804" s="488"/>
      <c r="E1804" s="488">
        <v>0</v>
      </c>
      <c r="F1804" s="488">
        <v>4153</v>
      </c>
      <c r="G1804" s="488"/>
      <c r="H1804" s="487"/>
    </row>
    <row r="1805" spans="2:8">
      <c r="B1805" s="490" t="s">
        <v>1050</v>
      </c>
      <c r="C1805" s="489" t="s">
        <v>699</v>
      </c>
      <c r="D1805" s="488"/>
      <c r="E1805" s="488">
        <v>4153</v>
      </c>
      <c r="F1805" s="488">
        <v>0</v>
      </c>
      <c r="G1805" s="488"/>
      <c r="H1805" s="487"/>
    </row>
    <row r="1806" spans="2:8">
      <c r="B1806" s="490" t="s">
        <v>1049</v>
      </c>
      <c r="C1806" s="489" t="s">
        <v>697</v>
      </c>
      <c r="D1806" s="488"/>
      <c r="E1806" s="488">
        <v>0</v>
      </c>
      <c r="F1806" s="488">
        <v>4153</v>
      </c>
      <c r="G1806" s="488"/>
      <c r="H1806" s="487"/>
    </row>
    <row r="1807" spans="2:8">
      <c r="B1807" s="490" t="s">
        <v>1048</v>
      </c>
      <c r="C1807" s="489" t="s">
        <v>697</v>
      </c>
      <c r="D1807" s="488"/>
      <c r="E1807" s="488">
        <v>4153</v>
      </c>
      <c r="F1807" s="488">
        <v>0</v>
      </c>
      <c r="G1807" s="488"/>
      <c r="H1807" s="487"/>
    </row>
    <row r="1808" spans="2:8">
      <c r="B1808" s="490" t="s">
        <v>1047</v>
      </c>
      <c r="C1808" s="489" t="s">
        <v>702</v>
      </c>
      <c r="D1808" s="488"/>
      <c r="E1808" s="488">
        <v>0</v>
      </c>
      <c r="F1808" s="488">
        <v>4153</v>
      </c>
      <c r="G1808" s="488"/>
      <c r="H1808" s="487"/>
    </row>
    <row r="1809" spans="2:8">
      <c r="B1809" s="490" t="s">
        <v>1046</v>
      </c>
      <c r="C1809" s="489" t="s">
        <v>702</v>
      </c>
      <c r="D1809" s="488"/>
      <c r="E1809" s="488">
        <v>4153</v>
      </c>
      <c r="F1809" s="488">
        <v>0</v>
      </c>
      <c r="G1809" s="488"/>
      <c r="H1809" s="487"/>
    </row>
    <row r="1810" spans="2:8">
      <c r="B1810" s="490" t="s">
        <v>1045</v>
      </c>
      <c r="C1810" s="489" t="s">
        <v>699</v>
      </c>
      <c r="D1810" s="488"/>
      <c r="E1810" s="488">
        <v>0</v>
      </c>
      <c r="F1810" s="488">
        <v>4248</v>
      </c>
      <c r="G1810" s="488"/>
      <c r="H1810" s="487"/>
    </row>
    <row r="1811" spans="2:8">
      <c r="B1811" s="490" t="s">
        <v>1044</v>
      </c>
      <c r="C1811" s="489" t="s">
        <v>699</v>
      </c>
      <c r="D1811" s="488"/>
      <c r="E1811" s="488">
        <v>4248</v>
      </c>
      <c r="F1811" s="488">
        <v>0</v>
      </c>
      <c r="G1811" s="488"/>
      <c r="H1811" s="487"/>
    </row>
    <row r="1812" spans="2:8">
      <c r="B1812" s="490" t="s">
        <v>1043</v>
      </c>
      <c r="C1812" s="489" t="s">
        <v>699</v>
      </c>
      <c r="D1812" s="488"/>
      <c r="E1812" s="488">
        <v>0</v>
      </c>
      <c r="F1812" s="488">
        <v>4248</v>
      </c>
      <c r="G1812" s="488"/>
      <c r="H1812" s="487"/>
    </row>
    <row r="1813" spans="2:8">
      <c r="B1813" s="490" t="s">
        <v>1042</v>
      </c>
      <c r="C1813" s="489" t="s">
        <v>699</v>
      </c>
      <c r="D1813" s="488"/>
      <c r="E1813" s="488">
        <v>4248</v>
      </c>
      <c r="F1813" s="488">
        <v>0</v>
      </c>
      <c r="G1813" s="488"/>
      <c r="H1813" s="487"/>
    </row>
    <row r="1814" spans="2:8">
      <c r="B1814" s="490" t="s">
        <v>1041</v>
      </c>
      <c r="C1814" s="489" t="s">
        <v>697</v>
      </c>
      <c r="D1814" s="488"/>
      <c r="E1814" s="488">
        <v>0</v>
      </c>
      <c r="F1814" s="488">
        <v>11620</v>
      </c>
      <c r="G1814" s="488"/>
      <c r="H1814" s="487"/>
    </row>
    <row r="1815" spans="2:8">
      <c r="B1815" s="490" t="s">
        <v>1040</v>
      </c>
      <c r="C1815" s="489" t="s">
        <v>697</v>
      </c>
      <c r="D1815" s="488"/>
      <c r="E1815" s="488">
        <v>11620</v>
      </c>
      <c r="F1815" s="488">
        <v>0</v>
      </c>
      <c r="G1815" s="488"/>
      <c r="H1815" s="487"/>
    </row>
    <row r="1816" spans="2:8">
      <c r="B1816" s="490" t="s">
        <v>1039</v>
      </c>
      <c r="C1816" s="489" t="s">
        <v>694</v>
      </c>
      <c r="D1816" s="488"/>
      <c r="E1816" s="488">
        <v>0</v>
      </c>
      <c r="F1816" s="488">
        <v>4058</v>
      </c>
      <c r="G1816" s="488"/>
      <c r="H1816" s="487"/>
    </row>
    <row r="1817" spans="2:8">
      <c r="B1817" s="490" t="s">
        <v>1038</v>
      </c>
      <c r="C1817" s="489" t="s">
        <v>694</v>
      </c>
      <c r="D1817" s="488"/>
      <c r="E1817" s="488">
        <v>4058</v>
      </c>
      <c r="F1817" s="488">
        <v>0</v>
      </c>
      <c r="G1817" s="488"/>
      <c r="H1817" s="487"/>
    </row>
    <row r="1818" spans="2:8">
      <c r="B1818" s="490" t="s">
        <v>1037</v>
      </c>
      <c r="C1818" s="489" t="s">
        <v>694</v>
      </c>
      <c r="D1818" s="488"/>
      <c r="E1818" s="488">
        <v>0</v>
      </c>
      <c r="F1818" s="488">
        <v>3621</v>
      </c>
      <c r="G1818" s="488"/>
      <c r="H1818" s="487"/>
    </row>
    <row r="1819" spans="2:8">
      <c r="B1819" s="490" t="s">
        <v>1036</v>
      </c>
      <c r="C1819" s="489" t="s">
        <v>694</v>
      </c>
      <c r="D1819" s="488"/>
      <c r="E1819" s="488">
        <v>3621</v>
      </c>
      <c r="F1819" s="488">
        <v>0</v>
      </c>
      <c r="G1819" s="488"/>
      <c r="H1819" s="487"/>
    </row>
    <row r="1820" spans="2:8" ht="25.5">
      <c r="B1820" s="490">
        <v>8256</v>
      </c>
      <c r="C1820" s="489" t="s">
        <v>1035</v>
      </c>
      <c r="D1820" s="488">
        <v>0</v>
      </c>
      <c r="E1820" s="488">
        <v>89.88</v>
      </c>
      <c r="F1820" s="488">
        <v>89.88</v>
      </c>
      <c r="G1820" s="488">
        <v>0</v>
      </c>
      <c r="H1820" s="487"/>
    </row>
    <row r="1821" spans="2:8">
      <c r="B1821" s="490" t="s">
        <v>1034</v>
      </c>
      <c r="C1821" s="489" t="s">
        <v>691</v>
      </c>
      <c r="D1821" s="488">
        <v>0</v>
      </c>
      <c r="E1821" s="488">
        <v>89.88</v>
      </c>
      <c r="F1821" s="488">
        <v>89.88</v>
      </c>
      <c r="G1821" s="488">
        <v>0</v>
      </c>
      <c r="H1821" s="487"/>
    </row>
    <row r="1822" spans="2:8">
      <c r="B1822" s="490" t="s">
        <v>1033</v>
      </c>
      <c r="C1822" s="489" t="s">
        <v>689</v>
      </c>
      <c r="D1822" s="488">
        <v>0</v>
      </c>
      <c r="E1822" s="488">
        <v>89.88</v>
      </c>
      <c r="F1822" s="488">
        <v>89.88</v>
      </c>
      <c r="G1822" s="488">
        <v>0</v>
      </c>
      <c r="H1822" s="487"/>
    </row>
    <row r="1823" spans="2:8">
      <c r="B1823" s="490" t="s">
        <v>1032</v>
      </c>
      <c r="C1823" s="489" t="s">
        <v>687</v>
      </c>
      <c r="D1823" s="488">
        <v>0</v>
      </c>
      <c r="E1823" s="488">
        <v>89.88</v>
      </c>
      <c r="F1823" s="488">
        <v>89.88</v>
      </c>
      <c r="G1823" s="488">
        <v>0</v>
      </c>
      <c r="H1823" s="487"/>
    </row>
    <row r="1824" spans="2:8">
      <c r="B1824" s="490" t="s">
        <v>1031</v>
      </c>
      <c r="C1824" s="489" t="s">
        <v>685</v>
      </c>
      <c r="D1824" s="488">
        <v>0</v>
      </c>
      <c r="E1824" s="488">
        <v>89.88</v>
      </c>
      <c r="F1824" s="488">
        <v>89.88</v>
      </c>
      <c r="G1824" s="488">
        <v>0</v>
      </c>
      <c r="H1824" s="487"/>
    </row>
    <row r="1825" spans="2:8">
      <c r="B1825" s="490" t="s">
        <v>1030</v>
      </c>
      <c r="C1825" s="489" t="s">
        <v>673</v>
      </c>
      <c r="D1825" s="488"/>
      <c r="E1825" s="488">
        <v>0</v>
      </c>
      <c r="F1825" s="488">
        <v>7.49</v>
      </c>
      <c r="G1825" s="488"/>
      <c r="H1825" s="487"/>
    </row>
    <row r="1826" spans="2:8">
      <c r="B1826" s="490" t="s">
        <v>1029</v>
      </c>
      <c r="C1826" s="489" t="s">
        <v>673</v>
      </c>
      <c r="D1826" s="488"/>
      <c r="E1826" s="488">
        <v>7.49</v>
      </c>
      <c r="F1826" s="488">
        <v>0</v>
      </c>
      <c r="G1826" s="488"/>
      <c r="H1826" s="487"/>
    </row>
    <row r="1827" spans="2:8">
      <c r="B1827" s="490" t="s">
        <v>1028</v>
      </c>
      <c r="C1827" s="489" t="s">
        <v>675</v>
      </c>
      <c r="D1827" s="488"/>
      <c r="E1827" s="488">
        <v>0</v>
      </c>
      <c r="F1827" s="488">
        <v>7.49</v>
      </c>
      <c r="G1827" s="488"/>
      <c r="H1827" s="487"/>
    </row>
    <row r="1828" spans="2:8">
      <c r="B1828" s="490" t="s">
        <v>1027</v>
      </c>
      <c r="C1828" s="489" t="s">
        <v>675</v>
      </c>
      <c r="D1828" s="488"/>
      <c r="E1828" s="488">
        <v>7.49</v>
      </c>
      <c r="F1828" s="488">
        <v>0</v>
      </c>
      <c r="G1828" s="488"/>
      <c r="H1828" s="487"/>
    </row>
    <row r="1829" spans="2:8">
      <c r="B1829" s="490" t="s">
        <v>1026</v>
      </c>
      <c r="C1829" s="489" t="s">
        <v>675</v>
      </c>
      <c r="D1829" s="488"/>
      <c r="E1829" s="488">
        <v>0</v>
      </c>
      <c r="F1829" s="488">
        <v>7.49</v>
      </c>
      <c r="G1829" s="488"/>
      <c r="H1829" s="487"/>
    </row>
    <row r="1830" spans="2:8">
      <c r="B1830" s="490" t="s">
        <v>1025</v>
      </c>
      <c r="C1830" s="489" t="s">
        <v>675</v>
      </c>
      <c r="D1830" s="488"/>
      <c r="E1830" s="488">
        <v>7.49</v>
      </c>
      <c r="F1830" s="488">
        <v>0</v>
      </c>
      <c r="G1830" s="488"/>
      <c r="H1830" s="487"/>
    </row>
    <row r="1831" spans="2:8">
      <c r="B1831" s="490" t="s">
        <v>1024</v>
      </c>
      <c r="C1831" s="489" t="s">
        <v>670</v>
      </c>
      <c r="D1831" s="488"/>
      <c r="E1831" s="488">
        <v>0</v>
      </c>
      <c r="F1831" s="488">
        <v>7.49</v>
      </c>
      <c r="G1831" s="488"/>
      <c r="H1831" s="487"/>
    </row>
    <row r="1832" spans="2:8">
      <c r="B1832" s="490" t="s">
        <v>1023</v>
      </c>
      <c r="C1832" s="489" t="s">
        <v>670</v>
      </c>
      <c r="D1832" s="488"/>
      <c r="E1832" s="488">
        <v>7.49</v>
      </c>
      <c r="F1832" s="488">
        <v>0</v>
      </c>
      <c r="G1832" s="488"/>
      <c r="H1832" s="487"/>
    </row>
    <row r="1833" spans="2:8">
      <c r="B1833" s="490" t="s">
        <v>1022</v>
      </c>
      <c r="C1833" s="489" t="s">
        <v>670</v>
      </c>
      <c r="D1833" s="488"/>
      <c r="E1833" s="488">
        <v>0</v>
      </c>
      <c r="F1833" s="488">
        <v>7.49</v>
      </c>
      <c r="G1833" s="488"/>
      <c r="H1833" s="487"/>
    </row>
    <row r="1834" spans="2:8">
      <c r="B1834" s="490" t="s">
        <v>1021</v>
      </c>
      <c r="C1834" s="489" t="s">
        <v>670</v>
      </c>
      <c r="D1834" s="488"/>
      <c r="E1834" s="488">
        <v>7.49</v>
      </c>
      <c r="F1834" s="488">
        <v>0</v>
      </c>
      <c r="G1834" s="488"/>
      <c r="H1834" s="487"/>
    </row>
    <row r="1835" spans="2:8">
      <c r="B1835" s="490" t="s">
        <v>1020</v>
      </c>
      <c r="C1835" s="489" t="s">
        <v>670</v>
      </c>
      <c r="D1835" s="488"/>
      <c r="E1835" s="488">
        <v>0</v>
      </c>
      <c r="F1835" s="488">
        <v>7.49</v>
      </c>
      <c r="G1835" s="488"/>
      <c r="H1835" s="487"/>
    </row>
    <row r="1836" spans="2:8">
      <c r="B1836" s="490" t="s">
        <v>1019</v>
      </c>
      <c r="C1836" s="489" t="s">
        <v>670</v>
      </c>
      <c r="D1836" s="488"/>
      <c r="E1836" s="488">
        <v>7.49</v>
      </c>
      <c r="F1836" s="488">
        <v>0</v>
      </c>
      <c r="G1836" s="488"/>
      <c r="H1836" s="487"/>
    </row>
    <row r="1837" spans="2:8">
      <c r="B1837" s="490" t="s">
        <v>1018</v>
      </c>
      <c r="C1837" s="489" t="s">
        <v>670</v>
      </c>
      <c r="D1837" s="488"/>
      <c r="E1837" s="488">
        <v>0</v>
      </c>
      <c r="F1837" s="488">
        <v>7.49</v>
      </c>
      <c r="G1837" s="488"/>
      <c r="H1837" s="487"/>
    </row>
    <row r="1838" spans="2:8">
      <c r="B1838" s="490" t="s">
        <v>1017</v>
      </c>
      <c r="C1838" s="489" t="s">
        <v>670</v>
      </c>
      <c r="D1838" s="488"/>
      <c r="E1838" s="488">
        <v>7.49</v>
      </c>
      <c r="F1838" s="488">
        <v>0</v>
      </c>
      <c r="G1838" s="488"/>
      <c r="H1838" s="487"/>
    </row>
    <row r="1839" spans="2:8">
      <c r="B1839" s="490" t="s">
        <v>1016</v>
      </c>
      <c r="C1839" s="489" t="s">
        <v>675</v>
      </c>
      <c r="D1839" s="488"/>
      <c r="E1839" s="488">
        <v>0</v>
      </c>
      <c r="F1839" s="488">
        <v>7.49</v>
      </c>
      <c r="G1839" s="488"/>
      <c r="H1839" s="487"/>
    </row>
    <row r="1840" spans="2:8">
      <c r="B1840" s="490" t="s">
        <v>1015</v>
      </c>
      <c r="C1840" s="489" t="s">
        <v>675</v>
      </c>
      <c r="D1840" s="488"/>
      <c r="E1840" s="488">
        <v>7.49</v>
      </c>
      <c r="F1840" s="488">
        <v>0</v>
      </c>
      <c r="G1840" s="488"/>
      <c r="H1840" s="487"/>
    </row>
    <row r="1841" spans="2:8">
      <c r="B1841" s="490" t="s">
        <v>1014</v>
      </c>
      <c r="C1841" s="489" t="s">
        <v>675</v>
      </c>
      <c r="D1841" s="488"/>
      <c r="E1841" s="488">
        <v>0</v>
      </c>
      <c r="F1841" s="488">
        <v>7.49</v>
      </c>
      <c r="G1841" s="488"/>
      <c r="H1841" s="487"/>
    </row>
    <row r="1842" spans="2:8">
      <c r="B1842" s="490" t="s">
        <v>1013</v>
      </c>
      <c r="C1842" s="489" t="s">
        <v>675</v>
      </c>
      <c r="D1842" s="488"/>
      <c r="E1842" s="488">
        <v>7.49</v>
      </c>
      <c r="F1842" s="488">
        <v>0</v>
      </c>
      <c r="G1842" s="488"/>
      <c r="H1842" s="487"/>
    </row>
    <row r="1843" spans="2:8">
      <c r="B1843" s="490" t="s">
        <v>1012</v>
      </c>
      <c r="C1843" s="489" t="s">
        <v>673</v>
      </c>
      <c r="D1843" s="488"/>
      <c r="E1843" s="488">
        <v>0</v>
      </c>
      <c r="F1843" s="488">
        <v>7.49</v>
      </c>
      <c r="G1843" s="488"/>
      <c r="H1843" s="487"/>
    </row>
    <row r="1844" spans="2:8">
      <c r="B1844" s="490" t="s">
        <v>1011</v>
      </c>
      <c r="C1844" s="489" t="s">
        <v>673</v>
      </c>
      <c r="D1844" s="488"/>
      <c r="E1844" s="488">
        <v>7.49</v>
      </c>
      <c r="F1844" s="488">
        <v>0</v>
      </c>
      <c r="G1844" s="488"/>
      <c r="H1844" s="487"/>
    </row>
    <row r="1845" spans="2:8">
      <c r="B1845" s="490" t="s">
        <v>1010</v>
      </c>
      <c r="C1845" s="489" t="s">
        <v>670</v>
      </c>
      <c r="D1845" s="488"/>
      <c r="E1845" s="488">
        <v>0</v>
      </c>
      <c r="F1845" s="488">
        <v>7.49</v>
      </c>
      <c r="G1845" s="488"/>
      <c r="H1845" s="487"/>
    </row>
    <row r="1846" spans="2:8">
      <c r="B1846" s="490" t="s">
        <v>1009</v>
      </c>
      <c r="C1846" s="489" t="s">
        <v>670</v>
      </c>
      <c r="D1846" s="488"/>
      <c r="E1846" s="488">
        <v>7.49</v>
      </c>
      <c r="F1846" s="488">
        <v>0</v>
      </c>
      <c r="G1846" s="488"/>
      <c r="H1846" s="487"/>
    </row>
    <row r="1847" spans="2:8">
      <c r="B1847" s="490" t="s">
        <v>1008</v>
      </c>
      <c r="C1847" s="489" t="s">
        <v>670</v>
      </c>
      <c r="D1847" s="488"/>
      <c r="E1847" s="488">
        <v>0</v>
      </c>
      <c r="F1847" s="488">
        <v>7.49</v>
      </c>
      <c r="G1847" s="488"/>
      <c r="H1847" s="487"/>
    </row>
    <row r="1848" spans="2:8">
      <c r="B1848" s="490" t="s">
        <v>1007</v>
      </c>
      <c r="C1848" s="489" t="s">
        <v>670</v>
      </c>
      <c r="D1848" s="488"/>
      <c r="E1848" s="488">
        <v>7.49</v>
      </c>
      <c r="F1848" s="488">
        <v>0</v>
      </c>
      <c r="G1848" s="488"/>
      <c r="H1848" s="487"/>
    </row>
    <row r="1849" spans="2:8">
      <c r="B1849" s="490">
        <v>8270</v>
      </c>
      <c r="C1849" s="489" t="s">
        <v>1006</v>
      </c>
      <c r="D1849" s="488">
        <v>0</v>
      </c>
      <c r="E1849" s="488">
        <v>2559837.86</v>
      </c>
      <c r="F1849" s="488">
        <v>0</v>
      </c>
      <c r="G1849" s="488">
        <v>2559837.86</v>
      </c>
      <c r="H1849" s="487"/>
    </row>
    <row r="1850" spans="2:8" ht="25.5">
      <c r="B1850" s="490">
        <v>8271</v>
      </c>
      <c r="C1850" s="489" t="s">
        <v>1005</v>
      </c>
      <c r="D1850" s="488">
        <v>0</v>
      </c>
      <c r="E1850" s="488">
        <v>2559747.98</v>
      </c>
      <c r="F1850" s="488">
        <v>0</v>
      </c>
      <c r="G1850" s="488">
        <v>2559747.98</v>
      </c>
      <c r="H1850" s="487"/>
    </row>
    <row r="1851" spans="2:8">
      <c r="B1851" s="490" t="s">
        <v>1004</v>
      </c>
      <c r="C1851" s="489" t="s">
        <v>1003</v>
      </c>
      <c r="D1851" s="488">
        <v>0</v>
      </c>
      <c r="E1851" s="488">
        <v>2288031.9300000002</v>
      </c>
      <c r="F1851" s="488">
        <v>0</v>
      </c>
      <c r="G1851" s="488">
        <v>2288031.9300000002</v>
      </c>
      <c r="H1851" s="487"/>
    </row>
    <row r="1852" spans="2:8" ht="25.5">
      <c r="B1852" s="490" t="s">
        <v>1002</v>
      </c>
      <c r="C1852" s="489" t="s">
        <v>1001</v>
      </c>
      <c r="D1852" s="488">
        <v>0</v>
      </c>
      <c r="E1852" s="488">
        <v>1541939.8</v>
      </c>
      <c r="F1852" s="488">
        <v>0</v>
      </c>
      <c r="G1852" s="488">
        <v>1541939.8</v>
      </c>
      <c r="H1852" s="487"/>
    </row>
    <row r="1853" spans="2:8">
      <c r="B1853" s="490" t="s">
        <v>1000</v>
      </c>
      <c r="C1853" s="489" t="s">
        <v>999</v>
      </c>
      <c r="D1853" s="488">
        <v>0</v>
      </c>
      <c r="E1853" s="488">
        <v>1541939.8</v>
      </c>
      <c r="F1853" s="488">
        <v>0</v>
      </c>
      <c r="G1853" s="488">
        <v>1541939.8</v>
      </c>
      <c r="H1853" s="487"/>
    </row>
    <row r="1854" spans="2:8">
      <c r="B1854" s="490" t="s">
        <v>998</v>
      </c>
      <c r="C1854" s="489" t="s">
        <v>997</v>
      </c>
      <c r="D1854" s="488">
        <v>0</v>
      </c>
      <c r="E1854" s="488">
        <v>1541939.8</v>
      </c>
      <c r="F1854" s="488">
        <v>0</v>
      </c>
      <c r="G1854" s="488">
        <v>1541939.8</v>
      </c>
      <c r="H1854" s="487"/>
    </row>
    <row r="1855" spans="2:8" ht="25.5">
      <c r="B1855" s="490" t="s">
        <v>996</v>
      </c>
      <c r="C1855" s="489" t="s">
        <v>951</v>
      </c>
      <c r="D1855" s="488"/>
      <c r="E1855" s="488">
        <v>77223.87</v>
      </c>
      <c r="F1855" s="488">
        <v>0</v>
      </c>
      <c r="G1855" s="488"/>
      <c r="H1855" s="487"/>
    </row>
    <row r="1856" spans="2:8" ht="25.5">
      <c r="B1856" s="490" t="s">
        <v>995</v>
      </c>
      <c r="C1856" s="489" t="s">
        <v>949</v>
      </c>
      <c r="D1856" s="488"/>
      <c r="E1856" s="488">
        <v>64868.07</v>
      </c>
      <c r="F1856" s="488">
        <v>0</v>
      </c>
      <c r="G1856" s="488"/>
      <c r="H1856" s="487"/>
    </row>
    <row r="1857" spans="2:8" ht="25.5">
      <c r="B1857" s="490" t="s">
        <v>994</v>
      </c>
      <c r="C1857" s="489" t="s">
        <v>947</v>
      </c>
      <c r="D1857" s="488"/>
      <c r="E1857" s="488">
        <v>64868.07</v>
      </c>
      <c r="F1857" s="488">
        <v>0</v>
      </c>
      <c r="G1857" s="488"/>
      <c r="H1857" s="487"/>
    </row>
    <row r="1858" spans="2:8">
      <c r="B1858" s="490" t="s">
        <v>993</v>
      </c>
      <c r="C1858" s="489" t="s">
        <v>945</v>
      </c>
      <c r="D1858" s="488"/>
      <c r="E1858" s="488">
        <v>50463.62</v>
      </c>
      <c r="F1858" s="488">
        <v>0</v>
      </c>
      <c r="G1858" s="488"/>
      <c r="H1858" s="487"/>
    </row>
    <row r="1859" spans="2:8">
      <c r="B1859" s="490" t="s">
        <v>992</v>
      </c>
      <c r="C1859" s="489" t="s">
        <v>943</v>
      </c>
      <c r="D1859" s="488"/>
      <c r="E1859" s="488">
        <v>61779.12</v>
      </c>
      <c r="F1859" s="488">
        <v>0</v>
      </c>
      <c r="G1859" s="488"/>
      <c r="H1859" s="487"/>
    </row>
    <row r="1860" spans="2:8" ht="25.5">
      <c r="B1860" s="490" t="s">
        <v>991</v>
      </c>
      <c r="C1860" s="489" t="s">
        <v>941</v>
      </c>
      <c r="D1860" s="488"/>
      <c r="E1860" s="488">
        <v>64868.07</v>
      </c>
      <c r="F1860" s="488">
        <v>0</v>
      </c>
      <c r="G1860" s="488"/>
      <c r="H1860" s="487"/>
    </row>
    <row r="1861" spans="2:8" ht="25.5">
      <c r="B1861" s="490" t="s">
        <v>990</v>
      </c>
      <c r="C1861" s="489" t="s">
        <v>939</v>
      </c>
      <c r="D1861" s="488"/>
      <c r="E1861" s="488">
        <v>64868.07</v>
      </c>
      <c r="F1861" s="488">
        <v>0</v>
      </c>
      <c r="G1861" s="488"/>
      <c r="H1861" s="487"/>
    </row>
    <row r="1862" spans="2:8" ht="25.5">
      <c r="B1862" s="490" t="s">
        <v>989</v>
      </c>
      <c r="C1862" s="489" t="s">
        <v>937</v>
      </c>
      <c r="D1862" s="488"/>
      <c r="E1862" s="488">
        <v>64868.07</v>
      </c>
      <c r="F1862" s="488">
        <v>0</v>
      </c>
      <c r="G1862" s="488"/>
      <c r="H1862" s="487"/>
    </row>
    <row r="1863" spans="2:8" ht="25.5">
      <c r="B1863" s="490" t="s">
        <v>988</v>
      </c>
      <c r="C1863" s="489" t="s">
        <v>935</v>
      </c>
      <c r="D1863" s="488"/>
      <c r="E1863" s="488">
        <v>64868.07</v>
      </c>
      <c r="F1863" s="488">
        <v>0</v>
      </c>
      <c r="G1863" s="488"/>
      <c r="H1863" s="487"/>
    </row>
    <row r="1864" spans="2:8" ht="25.5">
      <c r="B1864" s="490" t="s">
        <v>987</v>
      </c>
      <c r="C1864" s="489" t="s">
        <v>933</v>
      </c>
      <c r="D1864" s="488"/>
      <c r="E1864" s="488">
        <v>64868.07</v>
      </c>
      <c r="F1864" s="488">
        <v>0</v>
      </c>
      <c r="G1864" s="488"/>
      <c r="H1864" s="487"/>
    </row>
    <row r="1865" spans="2:8">
      <c r="B1865" s="490" t="s">
        <v>986</v>
      </c>
      <c r="C1865" s="489" t="s">
        <v>931</v>
      </c>
      <c r="D1865" s="488"/>
      <c r="E1865" s="488">
        <v>64868.07</v>
      </c>
      <c r="F1865" s="488">
        <v>0</v>
      </c>
      <c r="G1865" s="488"/>
      <c r="H1865" s="487"/>
    </row>
    <row r="1866" spans="2:8" ht="25.5">
      <c r="B1866" s="490" t="s">
        <v>985</v>
      </c>
      <c r="C1866" s="489" t="s">
        <v>929</v>
      </c>
      <c r="D1866" s="488"/>
      <c r="E1866" s="488">
        <v>68736.63</v>
      </c>
      <c r="F1866" s="488">
        <v>0</v>
      </c>
      <c r="G1866" s="488"/>
      <c r="H1866" s="487"/>
    </row>
    <row r="1867" spans="2:8" ht="25.5">
      <c r="B1867" s="490" t="s">
        <v>984</v>
      </c>
      <c r="C1867" s="489" t="s">
        <v>921</v>
      </c>
      <c r="D1867" s="488"/>
      <c r="E1867" s="488">
        <v>61779.12</v>
      </c>
      <c r="F1867" s="488">
        <v>0</v>
      </c>
      <c r="G1867" s="488"/>
      <c r="H1867" s="487"/>
    </row>
    <row r="1868" spans="2:8" ht="25.5">
      <c r="B1868" s="490" t="s">
        <v>983</v>
      </c>
      <c r="C1868" s="489" t="s">
        <v>919</v>
      </c>
      <c r="D1868" s="488"/>
      <c r="E1868" s="488">
        <v>64868.07</v>
      </c>
      <c r="F1868" s="488">
        <v>0</v>
      </c>
      <c r="G1868" s="488"/>
      <c r="H1868" s="487"/>
    </row>
    <row r="1869" spans="2:8" ht="25.5">
      <c r="B1869" s="490" t="s">
        <v>982</v>
      </c>
      <c r="C1869" s="489" t="s">
        <v>917</v>
      </c>
      <c r="D1869" s="488"/>
      <c r="E1869" s="488">
        <v>68736.63</v>
      </c>
      <c r="F1869" s="488">
        <v>0</v>
      </c>
      <c r="G1869" s="488"/>
      <c r="H1869" s="487"/>
    </row>
    <row r="1870" spans="2:8" ht="25.5">
      <c r="B1870" s="490" t="s">
        <v>981</v>
      </c>
      <c r="C1870" s="489" t="s">
        <v>915</v>
      </c>
      <c r="D1870" s="488"/>
      <c r="E1870" s="488">
        <v>64868.07</v>
      </c>
      <c r="F1870" s="488">
        <v>0</v>
      </c>
      <c r="G1870" s="488"/>
      <c r="H1870" s="487"/>
    </row>
    <row r="1871" spans="2:8" ht="25.5">
      <c r="B1871" s="490" t="s">
        <v>980</v>
      </c>
      <c r="C1871" s="489" t="s">
        <v>913</v>
      </c>
      <c r="D1871" s="488"/>
      <c r="E1871" s="488">
        <v>64868.07</v>
      </c>
      <c r="F1871" s="488">
        <v>0</v>
      </c>
      <c r="G1871" s="488"/>
      <c r="H1871" s="487"/>
    </row>
    <row r="1872" spans="2:8" ht="25.5">
      <c r="B1872" s="490" t="s">
        <v>979</v>
      </c>
      <c r="C1872" s="489" t="s">
        <v>911</v>
      </c>
      <c r="D1872" s="488"/>
      <c r="E1872" s="488">
        <v>64868.07</v>
      </c>
      <c r="F1872" s="488">
        <v>0</v>
      </c>
      <c r="G1872" s="488"/>
      <c r="H1872" s="487"/>
    </row>
    <row r="1873" spans="2:8" ht="25.5">
      <c r="B1873" s="490" t="s">
        <v>978</v>
      </c>
      <c r="C1873" s="489" t="s">
        <v>909</v>
      </c>
      <c r="D1873" s="488"/>
      <c r="E1873" s="488">
        <v>64868.07</v>
      </c>
      <c r="F1873" s="488">
        <v>0</v>
      </c>
      <c r="G1873" s="488"/>
      <c r="H1873" s="487"/>
    </row>
    <row r="1874" spans="2:8" ht="25.5">
      <c r="B1874" s="490" t="s">
        <v>977</v>
      </c>
      <c r="C1874" s="489" t="s">
        <v>907</v>
      </c>
      <c r="D1874" s="488"/>
      <c r="E1874" s="488">
        <v>64868.07</v>
      </c>
      <c r="F1874" s="488">
        <v>0</v>
      </c>
      <c r="G1874" s="488"/>
      <c r="H1874" s="487"/>
    </row>
    <row r="1875" spans="2:8" ht="25.5">
      <c r="B1875" s="490" t="s">
        <v>976</v>
      </c>
      <c r="C1875" s="489" t="s">
        <v>905</v>
      </c>
      <c r="D1875" s="488"/>
      <c r="E1875" s="488">
        <v>64868.07</v>
      </c>
      <c r="F1875" s="488">
        <v>0</v>
      </c>
      <c r="G1875" s="488"/>
      <c r="H1875" s="487"/>
    </row>
    <row r="1876" spans="2:8">
      <c r="B1876" s="490" t="s">
        <v>975</v>
      </c>
      <c r="C1876" s="489" t="s">
        <v>903</v>
      </c>
      <c r="D1876" s="488"/>
      <c r="E1876" s="488">
        <v>50463.62</v>
      </c>
      <c r="F1876" s="488">
        <v>0</v>
      </c>
      <c r="G1876" s="488"/>
      <c r="H1876" s="487"/>
    </row>
    <row r="1877" spans="2:8">
      <c r="B1877" s="490" t="s">
        <v>974</v>
      </c>
      <c r="C1877" s="489" t="s">
        <v>901</v>
      </c>
      <c r="D1877" s="488"/>
      <c r="E1877" s="488">
        <v>64868.07</v>
      </c>
      <c r="F1877" s="488">
        <v>0</v>
      </c>
      <c r="G1877" s="488"/>
      <c r="H1877" s="487"/>
    </row>
    <row r="1878" spans="2:8" ht="25.5">
      <c r="B1878" s="490" t="s">
        <v>973</v>
      </c>
      <c r="C1878" s="489" t="s">
        <v>899</v>
      </c>
      <c r="D1878" s="488"/>
      <c r="E1878" s="488">
        <v>64868.07</v>
      </c>
      <c r="F1878" s="488">
        <v>0</v>
      </c>
      <c r="G1878" s="488"/>
      <c r="H1878" s="487"/>
    </row>
    <row r="1879" spans="2:8">
      <c r="B1879" s="490" t="s">
        <v>972</v>
      </c>
      <c r="C1879" s="489" t="s">
        <v>971</v>
      </c>
      <c r="D1879" s="488">
        <v>0</v>
      </c>
      <c r="E1879" s="488">
        <v>538399.59</v>
      </c>
      <c r="F1879" s="488">
        <v>0</v>
      </c>
      <c r="G1879" s="488">
        <v>538399.59</v>
      </c>
      <c r="H1879" s="487"/>
    </row>
    <row r="1880" spans="2:8" ht="25.5">
      <c r="B1880" s="490" t="s">
        <v>970</v>
      </c>
      <c r="C1880" s="489" t="s">
        <v>969</v>
      </c>
      <c r="D1880" s="488">
        <v>0</v>
      </c>
      <c r="E1880" s="488">
        <v>417722.57</v>
      </c>
      <c r="F1880" s="488">
        <v>0</v>
      </c>
      <c r="G1880" s="488">
        <v>417722.57</v>
      </c>
      <c r="H1880" s="487"/>
    </row>
    <row r="1881" spans="2:8">
      <c r="B1881" s="490" t="s">
        <v>968</v>
      </c>
      <c r="C1881" s="489" t="s">
        <v>967</v>
      </c>
      <c r="D1881" s="488">
        <v>0</v>
      </c>
      <c r="E1881" s="488">
        <v>115159.31</v>
      </c>
      <c r="F1881" s="488">
        <v>0</v>
      </c>
      <c r="G1881" s="488">
        <v>115159.31</v>
      </c>
      <c r="H1881" s="487"/>
    </row>
    <row r="1882" spans="2:8">
      <c r="B1882" s="490" t="s">
        <v>966</v>
      </c>
      <c r="C1882" s="489" t="s">
        <v>965</v>
      </c>
      <c r="D1882" s="488"/>
      <c r="E1882" s="488">
        <v>55479.28</v>
      </c>
      <c r="F1882" s="488">
        <v>0</v>
      </c>
      <c r="G1882" s="488"/>
      <c r="H1882" s="487"/>
    </row>
    <row r="1883" spans="2:8" ht="25.5">
      <c r="B1883" s="490" t="s">
        <v>964</v>
      </c>
      <c r="C1883" s="489" t="s">
        <v>963</v>
      </c>
      <c r="D1883" s="488"/>
      <c r="E1883" s="488">
        <v>59680.03</v>
      </c>
      <c r="F1883" s="488">
        <v>0</v>
      </c>
      <c r="G1883" s="488"/>
      <c r="H1883" s="487"/>
    </row>
    <row r="1884" spans="2:8">
      <c r="B1884" s="490" t="s">
        <v>962</v>
      </c>
      <c r="C1884" s="489" t="s">
        <v>961</v>
      </c>
      <c r="D1884" s="488">
        <v>0</v>
      </c>
      <c r="E1884" s="488">
        <v>302563.26</v>
      </c>
      <c r="F1884" s="488">
        <v>0</v>
      </c>
      <c r="G1884" s="488">
        <v>302563.26</v>
      </c>
      <c r="H1884" s="487"/>
    </row>
    <row r="1885" spans="2:8">
      <c r="B1885" s="490" t="s">
        <v>960</v>
      </c>
      <c r="C1885" s="489" t="s">
        <v>959</v>
      </c>
      <c r="D1885" s="488"/>
      <c r="E1885" s="488">
        <v>302563.26</v>
      </c>
      <c r="F1885" s="488">
        <v>0</v>
      </c>
      <c r="G1885" s="488"/>
      <c r="H1885" s="487"/>
    </row>
    <row r="1886" spans="2:8">
      <c r="B1886" s="490" t="s">
        <v>958</v>
      </c>
      <c r="C1886" s="489" t="s">
        <v>957</v>
      </c>
      <c r="D1886" s="488">
        <v>0</v>
      </c>
      <c r="E1886" s="488">
        <v>120677.02</v>
      </c>
      <c r="F1886" s="488">
        <v>0</v>
      </c>
      <c r="G1886" s="488">
        <v>120677.02</v>
      </c>
      <c r="H1886" s="487"/>
    </row>
    <row r="1887" spans="2:8">
      <c r="B1887" s="490" t="s">
        <v>956</v>
      </c>
      <c r="C1887" s="489" t="s">
        <v>955</v>
      </c>
      <c r="D1887" s="488">
        <v>0</v>
      </c>
      <c r="E1887" s="488">
        <v>120677.02</v>
      </c>
      <c r="F1887" s="488">
        <v>0</v>
      </c>
      <c r="G1887" s="488">
        <v>120677.02</v>
      </c>
      <c r="H1887" s="487"/>
    </row>
    <row r="1888" spans="2:8" ht="25.5">
      <c r="B1888" s="490" t="s">
        <v>954</v>
      </c>
      <c r="C1888" s="489" t="s">
        <v>776</v>
      </c>
      <c r="D1888" s="488"/>
      <c r="E1888" s="488">
        <v>1000</v>
      </c>
      <c r="F1888" s="488">
        <v>0</v>
      </c>
      <c r="G1888" s="488"/>
      <c r="H1888" s="487"/>
    </row>
    <row r="1889" spans="2:8" ht="25.5">
      <c r="B1889" s="490" t="s">
        <v>953</v>
      </c>
      <c r="C1889" s="489" t="s">
        <v>776</v>
      </c>
      <c r="D1889" s="488"/>
      <c r="E1889" s="488">
        <v>1000</v>
      </c>
      <c r="F1889" s="488">
        <v>0</v>
      </c>
      <c r="G1889" s="488"/>
      <c r="H1889" s="487"/>
    </row>
    <row r="1890" spans="2:8" ht="25.5">
      <c r="B1890" s="490" t="s">
        <v>952</v>
      </c>
      <c r="C1890" s="489" t="s">
        <v>951</v>
      </c>
      <c r="D1890" s="488"/>
      <c r="E1890" s="488">
        <v>4352.55</v>
      </c>
      <c r="F1890" s="488">
        <v>0</v>
      </c>
      <c r="G1890" s="488"/>
      <c r="H1890" s="487"/>
    </row>
    <row r="1891" spans="2:8" ht="25.5">
      <c r="B1891" s="490" t="s">
        <v>950</v>
      </c>
      <c r="C1891" s="489" t="s">
        <v>949</v>
      </c>
      <c r="D1891" s="488"/>
      <c r="E1891" s="488">
        <v>4352.55</v>
      </c>
      <c r="F1891" s="488">
        <v>0</v>
      </c>
      <c r="G1891" s="488"/>
      <c r="H1891" s="487"/>
    </row>
    <row r="1892" spans="2:8" ht="25.5">
      <c r="B1892" s="490" t="s">
        <v>948</v>
      </c>
      <c r="C1892" s="489" t="s">
        <v>947</v>
      </c>
      <c r="D1892" s="488"/>
      <c r="E1892" s="488">
        <v>4352.55</v>
      </c>
      <c r="F1892" s="488">
        <v>0</v>
      </c>
      <c r="G1892" s="488"/>
      <c r="H1892" s="487"/>
    </row>
    <row r="1893" spans="2:8">
      <c r="B1893" s="490" t="s">
        <v>946</v>
      </c>
      <c r="C1893" s="489" t="s">
        <v>945</v>
      </c>
      <c r="D1893" s="488"/>
      <c r="E1893" s="488">
        <v>8535.4599999999991</v>
      </c>
      <c r="F1893" s="488">
        <v>0</v>
      </c>
      <c r="G1893" s="488"/>
      <c r="H1893" s="487"/>
    </row>
    <row r="1894" spans="2:8">
      <c r="B1894" s="490" t="s">
        <v>944</v>
      </c>
      <c r="C1894" s="489" t="s">
        <v>943</v>
      </c>
      <c r="D1894" s="488"/>
      <c r="E1894" s="488">
        <v>4352.55</v>
      </c>
      <c r="F1894" s="488">
        <v>0</v>
      </c>
      <c r="G1894" s="488"/>
      <c r="H1894" s="487"/>
    </row>
    <row r="1895" spans="2:8" ht="25.5">
      <c r="B1895" s="490" t="s">
        <v>942</v>
      </c>
      <c r="C1895" s="489" t="s">
        <v>941</v>
      </c>
      <c r="D1895" s="488"/>
      <c r="E1895" s="488">
        <v>4352.55</v>
      </c>
      <c r="F1895" s="488">
        <v>0</v>
      </c>
      <c r="G1895" s="488"/>
      <c r="H1895" s="487"/>
    </row>
    <row r="1896" spans="2:8" ht="25.5">
      <c r="B1896" s="490" t="s">
        <v>940</v>
      </c>
      <c r="C1896" s="489" t="s">
        <v>939</v>
      </c>
      <c r="D1896" s="488"/>
      <c r="E1896" s="488">
        <v>4352.55</v>
      </c>
      <c r="F1896" s="488">
        <v>0</v>
      </c>
      <c r="G1896" s="488"/>
      <c r="H1896" s="487"/>
    </row>
    <row r="1897" spans="2:8" ht="25.5">
      <c r="B1897" s="490" t="s">
        <v>938</v>
      </c>
      <c r="C1897" s="489" t="s">
        <v>937</v>
      </c>
      <c r="D1897" s="488"/>
      <c r="E1897" s="488">
        <v>4352.55</v>
      </c>
      <c r="F1897" s="488">
        <v>0</v>
      </c>
      <c r="G1897" s="488"/>
      <c r="H1897" s="487"/>
    </row>
    <row r="1898" spans="2:8" ht="25.5">
      <c r="B1898" s="490" t="s">
        <v>936</v>
      </c>
      <c r="C1898" s="489" t="s">
        <v>935</v>
      </c>
      <c r="D1898" s="488"/>
      <c r="E1898" s="488">
        <v>4352.55</v>
      </c>
      <c r="F1898" s="488">
        <v>0</v>
      </c>
      <c r="G1898" s="488"/>
      <c r="H1898" s="487"/>
    </row>
    <row r="1899" spans="2:8" ht="25.5">
      <c r="B1899" s="490" t="s">
        <v>934</v>
      </c>
      <c r="C1899" s="489" t="s">
        <v>933</v>
      </c>
      <c r="D1899" s="488"/>
      <c r="E1899" s="488">
        <v>4352.55</v>
      </c>
      <c r="F1899" s="488">
        <v>0</v>
      </c>
      <c r="G1899" s="488"/>
      <c r="H1899" s="487"/>
    </row>
    <row r="1900" spans="2:8">
      <c r="B1900" s="490" t="s">
        <v>932</v>
      </c>
      <c r="C1900" s="489" t="s">
        <v>931</v>
      </c>
      <c r="D1900" s="488"/>
      <c r="E1900" s="488">
        <v>4352.55</v>
      </c>
      <c r="F1900" s="488">
        <v>0</v>
      </c>
      <c r="G1900" s="488"/>
      <c r="H1900" s="487"/>
    </row>
    <row r="1901" spans="2:8" ht="25.5">
      <c r="B1901" s="490" t="s">
        <v>930</v>
      </c>
      <c r="C1901" s="489" t="s">
        <v>929</v>
      </c>
      <c r="D1901" s="488"/>
      <c r="E1901" s="488">
        <v>4352.55</v>
      </c>
      <c r="F1901" s="488">
        <v>0</v>
      </c>
      <c r="G1901" s="488"/>
      <c r="H1901" s="487"/>
    </row>
    <row r="1902" spans="2:8" ht="25.5">
      <c r="B1902" s="490" t="s">
        <v>928</v>
      </c>
      <c r="C1902" s="489" t="s">
        <v>771</v>
      </c>
      <c r="D1902" s="488"/>
      <c r="E1902" s="488">
        <v>850</v>
      </c>
      <c r="F1902" s="488">
        <v>0</v>
      </c>
      <c r="G1902" s="488"/>
      <c r="H1902" s="487"/>
    </row>
    <row r="1903" spans="2:8" ht="25.5">
      <c r="B1903" s="490" t="s">
        <v>927</v>
      </c>
      <c r="C1903" s="489" t="s">
        <v>923</v>
      </c>
      <c r="D1903" s="488"/>
      <c r="E1903" s="488">
        <v>1300</v>
      </c>
      <c r="F1903" s="488">
        <v>0</v>
      </c>
      <c r="G1903" s="488"/>
      <c r="H1903" s="487"/>
    </row>
    <row r="1904" spans="2:8" ht="25.5">
      <c r="B1904" s="490" t="s">
        <v>926</v>
      </c>
      <c r="C1904" s="489" t="s">
        <v>923</v>
      </c>
      <c r="D1904" s="488"/>
      <c r="E1904" s="488">
        <v>1300</v>
      </c>
      <c r="F1904" s="488">
        <v>0</v>
      </c>
      <c r="G1904" s="488"/>
      <c r="H1904" s="487"/>
    </row>
    <row r="1905" spans="2:8" ht="25.5">
      <c r="B1905" s="490" t="s">
        <v>925</v>
      </c>
      <c r="C1905" s="489" t="s">
        <v>923</v>
      </c>
      <c r="D1905" s="488"/>
      <c r="E1905" s="488">
        <v>1200</v>
      </c>
      <c r="F1905" s="488">
        <v>0</v>
      </c>
      <c r="G1905" s="488"/>
      <c r="H1905" s="487"/>
    </row>
    <row r="1906" spans="2:8" ht="25.5">
      <c r="B1906" s="490" t="s">
        <v>924</v>
      </c>
      <c r="C1906" s="489" t="s">
        <v>923</v>
      </c>
      <c r="D1906" s="488"/>
      <c r="E1906" s="488">
        <v>1200</v>
      </c>
      <c r="F1906" s="488">
        <v>0</v>
      </c>
      <c r="G1906" s="488"/>
      <c r="H1906" s="487"/>
    </row>
    <row r="1907" spans="2:8" ht="25.5">
      <c r="B1907" s="490" t="s">
        <v>922</v>
      </c>
      <c r="C1907" s="489" t="s">
        <v>921</v>
      </c>
      <c r="D1907" s="488"/>
      <c r="E1907" s="488">
        <v>4352.55</v>
      </c>
      <c r="F1907" s="488">
        <v>0</v>
      </c>
      <c r="G1907" s="488"/>
      <c r="H1907" s="487"/>
    </row>
    <row r="1908" spans="2:8" ht="25.5">
      <c r="B1908" s="490" t="s">
        <v>920</v>
      </c>
      <c r="C1908" s="489" t="s">
        <v>919</v>
      </c>
      <c r="D1908" s="488"/>
      <c r="E1908" s="488">
        <v>4352.55</v>
      </c>
      <c r="F1908" s="488">
        <v>0</v>
      </c>
      <c r="G1908" s="488"/>
      <c r="H1908" s="487"/>
    </row>
    <row r="1909" spans="2:8" ht="25.5">
      <c r="B1909" s="490" t="s">
        <v>918</v>
      </c>
      <c r="C1909" s="489" t="s">
        <v>917</v>
      </c>
      <c r="D1909" s="488"/>
      <c r="E1909" s="488">
        <v>4352.55</v>
      </c>
      <c r="F1909" s="488">
        <v>0</v>
      </c>
      <c r="G1909" s="488"/>
      <c r="H1909" s="487"/>
    </row>
    <row r="1910" spans="2:8" ht="25.5">
      <c r="B1910" s="490" t="s">
        <v>916</v>
      </c>
      <c r="C1910" s="489" t="s">
        <v>915</v>
      </c>
      <c r="D1910" s="488"/>
      <c r="E1910" s="488">
        <v>4352.55</v>
      </c>
      <c r="F1910" s="488">
        <v>0</v>
      </c>
      <c r="G1910" s="488"/>
      <c r="H1910" s="487"/>
    </row>
    <row r="1911" spans="2:8" ht="25.5">
      <c r="B1911" s="490" t="s">
        <v>914</v>
      </c>
      <c r="C1911" s="489" t="s">
        <v>913</v>
      </c>
      <c r="D1911" s="488"/>
      <c r="E1911" s="488">
        <v>4352.55</v>
      </c>
      <c r="F1911" s="488">
        <v>0</v>
      </c>
      <c r="G1911" s="488"/>
      <c r="H1911" s="487"/>
    </row>
    <row r="1912" spans="2:8" ht="25.5">
      <c r="B1912" s="490" t="s">
        <v>912</v>
      </c>
      <c r="C1912" s="489" t="s">
        <v>911</v>
      </c>
      <c r="D1912" s="488"/>
      <c r="E1912" s="488">
        <v>4352.55</v>
      </c>
      <c r="F1912" s="488">
        <v>0</v>
      </c>
      <c r="G1912" s="488"/>
      <c r="H1912" s="487"/>
    </row>
    <row r="1913" spans="2:8" ht="25.5">
      <c r="B1913" s="490" t="s">
        <v>910</v>
      </c>
      <c r="C1913" s="489" t="s">
        <v>909</v>
      </c>
      <c r="D1913" s="488"/>
      <c r="E1913" s="488">
        <v>4352.55</v>
      </c>
      <c r="F1913" s="488">
        <v>0</v>
      </c>
      <c r="G1913" s="488"/>
      <c r="H1913" s="487"/>
    </row>
    <row r="1914" spans="2:8" ht="25.5">
      <c r="B1914" s="490" t="s">
        <v>908</v>
      </c>
      <c r="C1914" s="489" t="s">
        <v>907</v>
      </c>
      <c r="D1914" s="488"/>
      <c r="E1914" s="488">
        <v>4352.55</v>
      </c>
      <c r="F1914" s="488">
        <v>0</v>
      </c>
      <c r="G1914" s="488"/>
      <c r="H1914" s="487"/>
    </row>
    <row r="1915" spans="2:8" ht="25.5">
      <c r="B1915" s="490" t="s">
        <v>906</v>
      </c>
      <c r="C1915" s="489" t="s">
        <v>905</v>
      </c>
      <c r="D1915" s="488"/>
      <c r="E1915" s="488">
        <v>4352.55</v>
      </c>
      <c r="F1915" s="488">
        <v>0</v>
      </c>
      <c r="G1915" s="488"/>
      <c r="H1915" s="487"/>
    </row>
    <row r="1916" spans="2:8">
      <c r="B1916" s="490" t="s">
        <v>904</v>
      </c>
      <c r="C1916" s="489" t="s">
        <v>903</v>
      </c>
      <c r="D1916" s="488"/>
      <c r="E1916" s="488">
        <v>8535.4599999999991</v>
      </c>
      <c r="F1916" s="488">
        <v>0</v>
      </c>
      <c r="G1916" s="488"/>
      <c r="H1916" s="487"/>
    </row>
    <row r="1917" spans="2:8">
      <c r="B1917" s="490" t="s">
        <v>902</v>
      </c>
      <c r="C1917" s="489" t="s">
        <v>901</v>
      </c>
      <c r="D1917" s="488"/>
      <c r="E1917" s="488">
        <v>4352.55</v>
      </c>
      <c r="F1917" s="488">
        <v>0</v>
      </c>
      <c r="G1917" s="488"/>
      <c r="H1917" s="487"/>
    </row>
    <row r="1918" spans="2:8" ht="25.5">
      <c r="B1918" s="490" t="s">
        <v>900</v>
      </c>
      <c r="C1918" s="489" t="s">
        <v>899</v>
      </c>
      <c r="D1918" s="488"/>
      <c r="E1918" s="488">
        <v>4352.55</v>
      </c>
      <c r="F1918" s="488">
        <v>0</v>
      </c>
      <c r="G1918" s="488"/>
      <c r="H1918" s="487"/>
    </row>
    <row r="1919" spans="2:8">
      <c r="B1919" s="490" t="s">
        <v>898</v>
      </c>
      <c r="C1919" s="489" t="s">
        <v>897</v>
      </c>
      <c r="D1919" s="488">
        <v>0</v>
      </c>
      <c r="E1919" s="488">
        <v>207692.54</v>
      </c>
      <c r="F1919" s="488">
        <v>0</v>
      </c>
      <c r="G1919" s="488">
        <v>207692.54</v>
      </c>
      <c r="H1919" s="487"/>
    </row>
    <row r="1920" spans="2:8">
      <c r="B1920" s="490" t="s">
        <v>896</v>
      </c>
      <c r="C1920" s="489" t="s">
        <v>895</v>
      </c>
      <c r="D1920" s="488">
        <v>0</v>
      </c>
      <c r="E1920" s="488">
        <v>207692.54</v>
      </c>
      <c r="F1920" s="488">
        <v>0</v>
      </c>
      <c r="G1920" s="488">
        <v>207692.54</v>
      </c>
      <c r="H1920" s="487"/>
    </row>
    <row r="1921" spans="2:8">
      <c r="B1921" s="490" t="s">
        <v>894</v>
      </c>
      <c r="C1921" s="489" t="s">
        <v>893</v>
      </c>
      <c r="D1921" s="488">
        <v>0</v>
      </c>
      <c r="E1921" s="488">
        <v>85345.24</v>
      </c>
      <c r="F1921" s="488">
        <v>0</v>
      </c>
      <c r="G1921" s="488">
        <v>85345.24</v>
      </c>
      <c r="H1921" s="487"/>
    </row>
    <row r="1922" spans="2:8">
      <c r="B1922" s="490" t="s">
        <v>892</v>
      </c>
      <c r="C1922" s="489" t="s">
        <v>852</v>
      </c>
      <c r="D1922" s="488"/>
      <c r="E1922" s="488">
        <v>7913.9</v>
      </c>
      <c r="F1922" s="488">
        <v>0</v>
      </c>
      <c r="G1922" s="488"/>
      <c r="H1922" s="487"/>
    </row>
    <row r="1923" spans="2:8">
      <c r="B1923" s="490" t="s">
        <v>891</v>
      </c>
      <c r="C1923" s="489" t="s">
        <v>852</v>
      </c>
      <c r="D1923" s="488"/>
      <c r="E1923" s="488">
        <v>7913.9</v>
      </c>
      <c r="F1923" s="488">
        <v>0</v>
      </c>
      <c r="G1923" s="488"/>
      <c r="H1923" s="487"/>
    </row>
    <row r="1924" spans="2:8">
      <c r="B1924" s="490" t="s">
        <v>890</v>
      </c>
      <c r="C1924" s="489" t="s">
        <v>857</v>
      </c>
      <c r="D1924" s="488"/>
      <c r="E1924" s="488">
        <v>37500.080000000002</v>
      </c>
      <c r="F1924" s="488">
        <v>0</v>
      </c>
      <c r="G1924" s="488"/>
      <c r="H1924" s="487"/>
    </row>
    <row r="1925" spans="2:8">
      <c r="B1925" s="490" t="s">
        <v>889</v>
      </c>
      <c r="C1925" s="489" t="s">
        <v>852</v>
      </c>
      <c r="D1925" s="488"/>
      <c r="E1925" s="488">
        <v>7913.9</v>
      </c>
      <c r="F1925" s="488">
        <v>0</v>
      </c>
      <c r="G1925" s="488"/>
      <c r="H1925" s="487"/>
    </row>
    <row r="1926" spans="2:8">
      <c r="B1926" s="490" t="s">
        <v>888</v>
      </c>
      <c r="C1926" s="489" t="s">
        <v>854</v>
      </c>
      <c r="D1926" s="488"/>
      <c r="E1926" s="488">
        <v>12232.61</v>
      </c>
      <c r="F1926" s="488">
        <v>0</v>
      </c>
      <c r="G1926" s="488"/>
      <c r="H1926" s="487"/>
    </row>
    <row r="1927" spans="2:8">
      <c r="B1927" s="490" t="s">
        <v>887</v>
      </c>
      <c r="C1927" s="489" t="s">
        <v>852</v>
      </c>
      <c r="D1927" s="488"/>
      <c r="E1927" s="488">
        <v>11870.85</v>
      </c>
      <c r="F1927" s="488">
        <v>0</v>
      </c>
      <c r="G1927" s="488"/>
      <c r="H1927" s="487"/>
    </row>
    <row r="1928" spans="2:8">
      <c r="B1928" s="490" t="s">
        <v>886</v>
      </c>
      <c r="C1928" s="489" t="s">
        <v>885</v>
      </c>
      <c r="D1928" s="488">
        <v>0</v>
      </c>
      <c r="E1928" s="488">
        <v>69051.58</v>
      </c>
      <c r="F1928" s="488">
        <v>0</v>
      </c>
      <c r="G1928" s="488">
        <v>69051.58</v>
      </c>
      <c r="H1928" s="487"/>
    </row>
    <row r="1929" spans="2:8">
      <c r="B1929" s="490" t="s">
        <v>884</v>
      </c>
      <c r="C1929" s="489" t="s">
        <v>852</v>
      </c>
      <c r="D1929" s="488"/>
      <c r="E1929" s="488">
        <v>6000.3</v>
      </c>
      <c r="F1929" s="488">
        <v>0</v>
      </c>
      <c r="G1929" s="488"/>
      <c r="H1929" s="487"/>
    </row>
    <row r="1930" spans="2:8">
      <c r="B1930" s="490" t="s">
        <v>883</v>
      </c>
      <c r="C1930" s="489" t="s">
        <v>852</v>
      </c>
      <c r="D1930" s="488"/>
      <c r="E1930" s="488">
        <v>6000.3</v>
      </c>
      <c r="F1930" s="488">
        <v>0</v>
      </c>
      <c r="G1930" s="488"/>
      <c r="H1930" s="487"/>
    </row>
    <row r="1931" spans="2:8">
      <c r="B1931" s="490" t="s">
        <v>882</v>
      </c>
      <c r="C1931" s="489" t="s">
        <v>857</v>
      </c>
      <c r="D1931" s="488"/>
      <c r="E1931" s="488">
        <v>32775.5</v>
      </c>
      <c r="F1931" s="488">
        <v>0</v>
      </c>
      <c r="G1931" s="488"/>
      <c r="H1931" s="487"/>
    </row>
    <row r="1932" spans="2:8">
      <c r="B1932" s="490" t="s">
        <v>881</v>
      </c>
      <c r="C1932" s="489" t="s">
        <v>852</v>
      </c>
      <c r="D1932" s="488"/>
      <c r="E1932" s="488">
        <v>6000.3</v>
      </c>
      <c r="F1932" s="488">
        <v>0</v>
      </c>
      <c r="G1932" s="488"/>
      <c r="H1932" s="487"/>
    </row>
    <row r="1933" spans="2:8">
      <c r="B1933" s="490" t="s">
        <v>880</v>
      </c>
      <c r="C1933" s="489" t="s">
        <v>854</v>
      </c>
      <c r="D1933" s="488"/>
      <c r="E1933" s="488">
        <v>9274.73</v>
      </c>
      <c r="F1933" s="488">
        <v>0</v>
      </c>
      <c r="G1933" s="488"/>
      <c r="H1933" s="487"/>
    </row>
    <row r="1934" spans="2:8">
      <c r="B1934" s="490" t="s">
        <v>879</v>
      </c>
      <c r="C1934" s="489" t="s">
        <v>852</v>
      </c>
      <c r="D1934" s="488"/>
      <c r="E1934" s="488">
        <v>9000.4500000000007</v>
      </c>
      <c r="F1934" s="488">
        <v>0</v>
      </c>
      <c r="G1934" s="488"/>
      <c r="H1934" s="487"/>
    </row>
    <row r="1935" spans="2:8">
      <c r="B1935" s="490" t="s">
        <v>878</v>
      </c>
      <c r="C1935" s="489" t="s">
        <v>877</v>
      </c>
      <c r="D1935" s="488">
        <v>0</v>
      </c>
      <c r="E1935" s="488">
        <v>20226.57</v>
      </c>
      <c r="F1935" s="488">
        <v>0</v>
      </c>
      <c r="G1935" s="488">
        <v>20226.57</v>
      </c>
      <c r="H1935" s="487"/>
    </row>
    <row r="1936" spans="2:8">
      <c r="B1936" s="490" t="s">
        <v>876</v>
      </c>
      <c r="C1936" s="489" t="s">
        <v>852</v>
      </c>
      <c r="D1936" s="488"/>
      <c r="E1936" s="488">
        <v>1728.14</v>
      </c>
      <c r="F1936" s="488">
        <v>0</v>
      </c>
      <c r="G1936" s="488"/>
      <c r="H1936" s="487"/>
    </row>
    <row r="1937" spans="2:8">
      <c r="B1937" s="490" t="s">
        <v>875</v>
      </c>
      <c r="C1937" s="489" t="s">
        <v>852</v>
      </c>
      <c r="D1937" s="488"/>
      <c r="E1937" s="488">
        <v>1728.14</v>
      </c>
      <c r="F1937" s="488">
        <v>0</v>
      </c>
      <c r="G1937" s="488"/>
      <c r="H1937" s="487"/>
    </row>
    <row r="1938" spans="2:8">
      <c r="B1938" s="490" t="s">
        <v>874</v>
      </c>
      <c r="C1938" s="489" t="s">
        <v>857</v>
      </c>
      <c r="D1938" s="488"/>
      <c r="E1938" s="488">
        <v>8636.9500000000007</v>
      </c>
      <c r="F1938" s="488">
        <v>0</v>
      </c>
      <c r="G1938" s="488"/>
      <c r="H1938" s="487"/>
    </row>
    <row r="1939" spans="2:8">
      <c r="B1939" s="490" t="s">
        <v>873</v>
      </c>
      <c r="C1939" s="489" t="s">
        <v>852</v>
      </c>
      <c r="D1939" s="488"/>
      <c r="E1939" s="488">
        <v>1728.14</v>
      </c>
      <c r="F1939" s="488">
        <v>0</v>
      </c>
      <c r="G1939" s="488"/>
      <c r="H1939" s="487"/>
    </row>
    <row r="1940" spans="2:8">
      <c r="B1940" s="490" t="s">
        <v>872</v>
      </c>
      <c r="C1940" s="489" t="s">
        <v>854</v>
      </c>
      <c r="D1940" s="488"/>
      <c r="E1940" s="488">
        <v>3812.99</v>
      </c>
      <c r="F1940" s="488">
        <v>0</v>
      </c>
      <c r="G1940" s="488"/>
      <c r="H1940" s="487"/>
    </row>
    <row r="1941" spans="2:8">
      <c r="B1941" s="490" t="s">
        <v>871</v>
      </c>
      <c r="C1941" s="489" t="s">
        <v>852</v>
      </c>
      <c r="D1941" s="488"/>
      <c r="E1941" s="488">
        <v>2592.21</v>
      </c>
      <c r="F1941" s="488">
        <v>0</v>
      </c>
      <c r="G1941" s="488"/>
      <c r="H1941" s="487"/>
    </row>
    <row r="1942" spans="2:8" ht="25.5">
      <c r="B1942" s="490" t="s">
        <v>870</v>
      </c>
      <c r="C1942" s="489" t="s">
        <v>869</v>
      </c>
      <c r="D1942" s="488">
        <v>0</v>
      </c>
      <c r="E1942" s="488">
        <v>26899</v>
      </c>
      <c r="F1942" s="488">
        <v>0</v>
      </c>
      <c r="G1942" s="488">
        <v>26899</v>
      </c>
      <c r="H1942" s="487"/>
    </row>
    <row r="1943" spans="2:8">
      <c r="B1943" s="490" t="s">
        <v>868</v>
      </c>
      <c r="C1943" s="489" t="s">
        <v>852</v>
      </c>
      <c r="D1943" s="488"/>
      <c r="E1943" s="488">
        <v>2432.58</v>
      </c>
      <c r="F1943" s="488">
        <v>0</v>
      </c>
      <c r="G1943" s="488"/>
      <c r="H1943" s="487"/>
    </row>
    <row r="1944" spans="2:8">
      <c r="B1944" s="490" t="s">
        <v>867</v>
      </c>
      <c r="C1944" s="489" t="s">
        <v>852</v>
      </c>
      <c r="D1944" s="488"/>
      <c r="E1944" s="488">
        <v>2432.58</v>
      </c>
      <c r="F1944" s="488">
        <v>0</v>
      </c>
      <c r="G1944" s="488"/>
      <c r="H1944" s="487"/>
    </row>
    <row r="1945" spans="2:8">
      <c r="B1945" s="490" t="s">
        <v>866</v>
      </c>
      <c r="C1945" s="489" t="s">
        <v>857</v>
      </c>
      <c r="D1945" s="488"/>
      <c r="E1945" s="488">
        <v>12225.7</v>
      </c>
      <c r="F1945" s="488">
        <v>0</v>
      </c>
      <c r="G1945" s="488"/>
      <c r="H1945" s="487"/>
    </row>
    <row r="1946" spans="2:8">
      <c r="B1946" s="490" t="s">
        <v>865</v>
      </c>
      <c r="C1946" s="489" t="s">
        <v>852</v>
      </c>
      <c r="D1946" s="488"/>
      <c r="E1946" s="488">
        <v>2432.58</v>
      </c>
      <c r="F1946" s="488">
        <v>0</v>
      </c>
      <c r="G1946" s="488"/>
      <c r="H1946" s="487"/>
    </row>
    <row r="1947" spans="2:8">
      <c r="B1947" s="490" t="s">
        <v>864</v>
      </c>
      <c r="C1947" s="489" t="s">
        <v>854</v>
      </c>
      <c r="D1947" s="488"/>
      <c r="E1947" s="488">
        <v>4942.9799999999996</v>
      </c>
      <c r="F1947" s="488">
        <v>0</v>
      </c>
      <c r="G1947" s="488"/>
      <c r="H1947" s="487"/>
    </row>
    <row r="1948" spans="2:8">
      <c r="B1948" s="490" t="s">
        <v>863</v>
      </c>
      <c r="C1948" s="489" t="s">
        <v>852</v>
      </c>
      <c r="D1948" s="488"/>
      <c r="E1948" s="488">
        <v>2432.58</v>
      </c>
      <c r="F1948" s="488">
        <v>0</v>
      </c>
      <c r="G1948" s="488"/>
      <c r="H1948" s="487"/>
    </row>
    <row r="1949" spans="2:8">
      <c r="B1949" s="490" t="s">
        <v>862</v>
      </c>
      <c r="C1949" s="489" t="s">
        <v>861</v>
      </c>
      <c r="D1949" s="488">
        <v>0</v>
      </c>
      <c r="E1949" s="488">
        <v>6170.15</v>
      </c>
      <c r="F1949" s="488">
        <v>0</v>
      </c>
      <c r="G1949" s="488">
        <v>6170.15</v>
      </c>
      <c r="H1949" s="487"/>
    </row>
    <row r="1950" spans="2:8">
      <c r="B1950" s="490" t="s">
        <v>860</v>
      </c>
      <c r="C1950" s="489" t="s">
        <v>852</v>
      </c>
      <c r="D1950" s="488"/>
      <c r="E1950" s="488">
        <v>551.4</v>
      </c>
      <c r="F1950" s="488">
        <v>0</v>
      </c>
      <c r="G1950" s="488"/>
      <c r="H1950" s="487"/>
    </row>
    <row r="1951" spans="2:8">
      <c r="B1951" s="490" t="s">
        <v>859</v>
      </c>
      <c r="C1951" s="489" t="s">
        <v>852</v>
      </c>
      <c r="D1951" s="488"/>
      <c r="E1951" s="488">
        <v>551.4</v>
      </c>
      <c r="F1951" s="488">
        <v>0</v>
      </c>
      <c r="G1951" s="488"/>
      <c r="H1951" s="487"/>
    </row>
    <row r="1952" spans="2:8">
      <c r="B1952" s="490" t="s">
        <v>858</v>
      </c>
      <c r="C1952" s="489" t="s">
        <v>857</v>
      </c>
      <c r="D1952" s="488"/>
      <c r="E1952" s="488">
        <v>2735.09</v>
      </c>
      <c r="F1952" s="488">
        <v>0</v>
      </c>
      <c r="G1952" s="488"/>
      <c r="H1952" s="487"/>
    </row>
    <row r="1953" spans="2:8">
      <c r="B1953" s="490" t="s">
        <v>856</v>
      </c>
      <c r="C1953" s="489" t="s">
        <v>852</v>
      </c>
      <c r="D1953" s="488"/>
      <c r="E1953" s="488">
        <v>551.4</v>
      </c>
      <c r="F1953" s="488">
        <v>0</v>
      </c>
      <c r="G1953" s="488"/>
      <c r="H1953" s="487"/>
    </row>
    <row r="1954" spans="2:8">
      <c r="B1954" s="490" t="s">
        <v>855</v>
      </c>
      <c r="C1954" s="489" t="s">
        <v>854</v>
      </c>
      <c r="D1954" s="488"/>
      <c r="E1954" s="488">
        <v>1229.46</v>
      </c>
      <c r="F1954" s="488">
        <v>0</v>
      </c>
      <c r="G1954" s="488"/>
      <c r="H1954" s="487"/>
    </row>
    <row r="1955" spans="2:8">
      <c r="B1955" s="490" t="s">
        <v>853</v>
      </c>
      <c r="C1955" s="489" t="s">
        <v>852</v>
      </c>
      <c r="D1955" s="488"/>
      <c r="E1955" s="488">
        <v>551.4</v>
      </c>
      <c r="F1955" s="488">
        <v>0</v>
      </c>
      <c r="G1955" s="488"/>
      <c r="H1955" s="487"/>
    </row>
    <row r="1956" spans="2:8">
      <c r="B1956" s="490" t="s">
        <v>851</v>
      </c>
      <c r="C1956" s="489" t="s">
        <v>850</v>
      </c>
      <c r="D1956" s="488">
        <v>0</v>
      </c>
      <c r="E1956" s="488">
        <v>153771.32999999999</v>
      </c>
      <c r="F1956" s="488">
        <v>0</v>
      </c>
      <c r="G1956" s="488">
        <v>153771.32999999999</v>
      </c>
      <c r="H1956" s="487"/>
    </row>
    <row r="1957" spans="2:8" ht="25.5">
      <c r="B1957" s="490" t="s">
        <v>849</v>
      </c>
      <c r="C1957" s="489" t="s">
        <v>848</v>
      </c>
      <c r="D1957" s="488">
        <v>0</v>
      </c>
      <c r="E1957" s="488">
        <v>9986.59</v>
      </c>
      <c r="F1957" s="488">
        <v>0</v>
      </c>
      <c r="G1957" s="488">
        <v>9986.59</v>
      </c>
      <c r="H1957" s="487"/>
    </row>
    <row r="1958" spans="2:8">
      <c r="B1958" s="490" t="s">
        <v>847</v>
      </c>
      <c r="C1958" s="489" t="s">
        <v>846</v>
      </c>
      <c r="D1958" s="488">
        <v>0</v>
      </c>
      <c r="E1958" s="488">
        <v>2780.38</v>
      </c>
      <c r="F1958" s="488">
        <v>0</v>
      </c>
      <c r="G1958" s="488">
        <v>2780.38</v>
      </c>
      <c r="H1958" s="487"/>
    </row>
    <row r="1959" spans="2:8">
      <c r="B1959" s="490" t="s">
        <v>845</v>
      </c>
      <c r="C1959" s="489" t="s">
        <v>844</v>
      </c>
      <c r="D1959" s="488">
        <v>0</v>
      </c>
      <c r="E1959" s="488">
        <v>2780.38</v>
      </c>
      <c r="F1959" s="488">
        <v>0</v>
      </c>
      <c r="G1959" s="488">
        <v>2780.38</v>
      </c>
      <c r="H1959" s="487"/>
    </row>
    <row r="1960" spans="2:8" ht="25.5">
      <c r="B1960" s="490" t="s">
        <v>843</v>
      </c>
      <c r="C1960" s="489" t="s">
        <v>773</v>
      </c>
      <c r="D1960" s="488"/>
      <c r="E1960" s="488">
        <v>401</v>
      </c>
      <c r="F1960" s="488">
        <v>0</v>
      </c>
      <c r="G1960" s="488"/>
      <c r="H1960" s="487"/>
    </row>
    <row r="1961" spans="2:8" ht="25.5">
      <c r="B1961" s="490" t="s">
        <v>842</v>
      </c>
      <c r="C1961" s="489" t="s">
        <v>822</v>
      </c>
      <c r="D1961" s="488"/>
      <c r="E1961" s="488">
        <v>550.49</v>
      </c>
      <c r="F1961" s="488">
        <v>0</v>
      </c>
      <c r="G1961" s="488"/>
      <c r="H1961" s="487"/>
    </row>
    <row r="1962" spans="2:8">
      <c r="B1962" s="490" t="s">
        <v>841</v>
      </c>
      <c r="C1962" s="489" t="s">
        <v>840</v>
      </c>
      <c r="D1962" s="488"/>
      <c r="E1962" s="488">
        <v>1828.89</v>
      </c>
      <c r="F1962" s="488">
        <v>0</v>
      </c>
      <c r="G1962" s="488"/>
      <c r="H1962" s="487"/>
    </row>
    <row r="1963" spans="2:8">
      <c r="B1963" s="490" t="s">
        <v>839</v>
      </c>
      <c r="C1963" s="489" t="s">
        <v>838</v>
      </c>
      <c r="D1963" s="488">
        <v>0</v>
      </c>
      <c r="E1963" s="488">
        <v>2500</v>
      </c>
      <c r="F1963" s="488">
        <v>0</v>
      </c>
      <c r="G1963" s="488">
        <v>2500</v>
      </c>
      <c r="H1963" s="487"/>
    </row>
    <row r="1964" spans="2:8">
      <c r="B1964" s="490" t="s">
        <v>837</v>
      </c>
      <c r="C1964" s="489" t="s">
        <v>836</v>
      </c>
      <c r="D1964" s="488">
        <v>0</v>
      </c>
      <c r="E1964" s="488">
        <v>2500</v>
      </c>
      <c r="F1964" s="488">
        <v>0</v>
      </c>
      <c r="G1964" s="488">
        <v>2500</v>
      </c>
      <c r="H1964" s="487"/>
    </row>
    <row r="1965" spans="2:8" ht="25.5">
      <c r="B1965" s="490" t="s">
        <v>835</v>
      </c>
      <c r="C1965" s="489" t="s">
        <v>773</v>
      </c>
      <c r="D1965" s="488"/>
      <c r="E1965" s="488">
        <v>1000</v>
      </c>
      <c r="F1965" s="488">
        <v>0</v>
      </c>
      <c r="G1965" s="488"/>
      <c r="H1965" s="487"/>
    </row>
    <row r="1966" spans="2:8" ht="25.5">
      <c r="B1966" s="490" t="s">
        <v>834</v>
      </c>
      <c r="C1966" s="489" t="s">
        <v>769</v>
      </c>
      <c r="D1966" s="488"/>
      <c r="E1966" s="488">
        <v>1500</v>
      </c>
      <c r="F1966" s="488">
        <v>0</v>
      </c>
      <c r="G1966" s="488"/>
      <c r="H1966" s="487"/>
    </row>
    <row r="1967" spans="2:8" ht="25.5">
      <c r="B1967" s="490" t="s">
        <v>833</v>
      </c>
      <c r="C1967" s="489" t="s">
        <v>832</v>
      </c>
      <c r="D1967" s="488">
        <v>0</v>
      </c>
      <c r="E1967" s="488">
        <v>1500</v>
      </c>
      <c r="F1967" s="488">
        <v>0</v>
      </c>
      <c r="G1967" s="488">
        <v>1500</v>
      </c>
      <c r="H1967" s="487"/>
    </row>
    <row r="1968" spans="2:8" ht="25.5">
      <c r="B1968" s="490" t="s">
        <v>831</v>
      </c>
      <c r="C1968" s="489" t="s">
        <v>830</v>
      </c>
      <c r="D1968" s="488">
        <v>0</v>
      </c>
      <c r="E1968" s="488">
        <v>1500</v>
      </c>
      <c r="F1968" s="488">
        <v>0</v>
      </c>
      <c r="G1968" s="488">
        <v>1500</v>
      </c>
      <c r="H1968" s="487"/>
    </row>
    <row r="1969" spans="2:8" ht="25.5">
      <c r="B1969" s="490" t="s">
        <v>829</v>
      </c>
      <c r="C1969" s="489" t="s">
        <v>822</v>
      </c>
      <c r="D1969" s="488"/>
      <c r="E1969" s="488">
        <v>1500</v>
      </c>
      <c r="F1969" s="488">
        <v>0</v>
      </c>
      <c r="G1969" s="488"/>
      <c r="H1969" s="487"/>
    </row>
    <row r="1970" spans="2:8">
      <c r="B1970" s="490" t="s">
        <v>828</v>
      </c>
      <c r="C1970" s="489" t="s">
        <v>827</v>
      </c>
      <c r="D1970" s="488">
        <v>0</v>
      </c>
      <c r="E1970" s="488">
        <v>3206.21</v>
      </c>
      <c r="F1970" s="488">
        <v>0</v>
      </c>
      <c r="G1970" s="488">
        <v>3206.21</v>
      </c>
      <c r="H1970" s="487"/>
    </row>
    <row r="1971" spans="2:8">
      <c r="B1971" s="490" t="s">
        <v>826</v>
      </c>
      <c r="C1971" s="489" t="s">
        <v>825</v>
      </c>
      <c r="D1971" s="488">
        <v>0</v>
      </c>
      <c r="E1971" s="488">
        <v>3206.21</v>
      </c>
      <c r="F1971" s="488">
        <v>0</v>
      </c>
      <c r="G1971" s="488">
        <v>3206.21</v>
      </c>
      <c r="H1971" s="487"/>
    </row>
    <row r="1972" spans="2:8" ht="25.5">
      <c r="B1972" s="490" t="s">
        <v>824</v>
      </c>
      <c r="C1972" s="489" t="s">
        <v>773</v>
      </c>
      <c r="D1972" s="488"/>
      <c r="E1972" s="488">
        <v>1256.7</v>
      </c>
      <c r="F1972" s="488">
        <v>0</v>
      </c>
      <c r="G1972" s="488"/>
      <c r="H1972" s="487"/>
    </row>
    <row r="1973" spans="2:8" ht="25.5">
      <c r="B1973" s="490" t="s">
        <v>823</v>
      </c>
      <c r="C1973" s="489" t="s">
        <v>822</v>
      </c>
      <c r="D1973" s="488"/>
      <c r="E1973" s="488">
        <v>1949.51</v>
      </c>
      <c r="F1973" s="488">
        <v>0</v>
      </c>
      <c r="G1973" s="488"/>
      <c r="H1973" s="487"/>
    </row>
    <row r="1974" spans="2:8">
      <c r="B1974" s="490" t="s">
        <v>821</v>
      </c>
      <c r="C1974" s="489" t="s">
        <v>820</v>
      </c>
      <c r="D1974" s="488">
        <v>0</v>
      </c>
      <c r="E1974" s="488">
        <v>14096</v>
      </c>
      <c r="F1974" s="488">
        <v>0</v>
      </c>
      <c r="G1974" s="488">
        <v>14096</v>
      </c>
      <c r="H1974" s="487"/>
    </row>
    <row r="1975" spans="2:8">
      <c r="B1975" s="490" t="s">
        <v>819</v>
      </c>
      <c r="C1975" s="489" t="s">
        <v>817</v>
      </c>
      <c r="D1975" s="488">
        <v>0</v>
      </c>
      <c r="E1975" s="488">
        <v>9384</v>
      </c>
      <c r="F1975" s="488">
        <v>0</v>
      </c>
      <c r="G1975" s="488">
        <v>9384</v>
      </c>
      <c r="H1975" s="487"/>
    </row>
    <row r="1976" spans="2:8">
      <c r="B1976" s="490" t="s">
        <v>818</v>
      </c>
      <c r="C1976" s="489" t="s">
        <v>817</v>
      </c>
      <c r="D1976" s="488">
        <v>0</v>
      </c>
      <c r="E1976" s="488">
        <v>9384</v>
      </c>
      <c r="F1976" s="488">
        <v>0</v>
      </c>
      <c r="G1976" s="488">
        <v>9384</v>
      </c>
      <c r="H1976" s="487"/>
    </row>
    <row r="1977" spans="2:8" ht="25.5">
      <c r="B1977" s="490" t="s">
        <v>816</v>
      </c>
      <c r="C1977" s="489" t="s">
        <v>776</v>
      </c>
      <c r="D1977" s="488"/>
      <c r="E1977" s="488">
        <v>336</v>
      </c>
      <c r="F1977" s="488">
        <v>0</v>
      </c>
      <c r="G1977" s="488"/>
      <c r="H1977" s="487"/>
    </row>
    <row r="1978" spans="2:8" ht="25.5">
      <c r="B1978" s="490" t="s">
        <v>815</v>
      </c>
      <c r="C1978" s="489" t="s">
        <v>814</v>
      </c>
      <c r="D1978" s="488"/>
      <c r="E1978" s="488">
        <v>9048</v>
      </c>
      <c r="F1978" s="488">
        <v>0</v>
      </c>
      <c r="G1978" s="488"/>
      <c r="H1978" s="487"/>
    </row>
    <row r="1979" spans="2:8">
      <c r="B1979" s="490" t="s">
        <v>813</v>
      </c>
      <c r="C1979" s="489" t="s">
        <v>811</v>
      </c>
      <c r="D1979" s="488">
        <v>0</v>
      </c>
      <c r="E1979" s="488">
        <v>4712</v>
      </c>
      <c r="F1979" s="488">
        <v>0</v>
      </c>
      <c r="G1979" s="488">
        <v>4712</v>
      </c>
      <c r="H1979" s="487"/>
    </row>
    <row r="1980" spans="2:8">
      <c r="B1980" s="490" t="s">
        <v>812</v>
      </c>
      <c r="C1980" s="489" t="s">
        <v>811</v>
      </c>
      <c r="D1980" s="488">
        <v>0</v>
      </c>
      <c r="E1980" s="488">
        <v>4712</v>
      </c>
      <c r="F1980" s="488">
        <v>0</v>
      </c>
      <c r="G1980" s="488">
        <v>4712</v>
      </c>
      <c r="H1980" s="487"/>
    </row>
    <row r="1981" spans="2:8">
      <c r="B1981" s="490" t="s">
        <v>810</v>
      </c>
      <c r="C1981" s="489" t="s">
        <v>809</v>
      </c>
      <c r="D1981" s="488"/>
      <c r="E1981" s="488">
        <v>4712</v>
      </c>
      <c r="F1981" s="488">
        <v>0</v>
      </c>
      <c r="G1981" s="488"/>
      <c r="H1981" s="487"/>
    </row>
    <row r="1982" spans="2:8">
      <c r="B1982" s="490" t="s">
        <v>808</v>
      </c>
      <c r="C1982" s="489" t="s">
        <v>807</v>
      </c>
      <c r="D1982" s="488">
        <v>0</v>
      </c>
      <c r="E1982" s="488">
        <v>9772.86</v>
      </c>
      <c r="F1982" s="488">
        <v>0</v>
      </c>
      <c r="G1982" s="488">
        <v>9772.86</v>
      </c>
      <c r="H1982" s="487"/>
    </row>
    <row r="1983" spans="2:8">
      <c r="B1983" s="490" t="s">
        <v>806</v>
      </c>
      <c r="C1983" s="489" t="s">
        <v>804</v>
      </c>
      <c r="D1983" s="488">
        <v>0</v>
      </c>
      <c r="E1983" s="488">
        <v>9772.86</v>
      </c>
      <c r="F1983" s="488">
        <v>0</v>
      </c>
      <c r="G1983" s="488">
        <v>9772.86</v>
      </c>
      <c r="H1983" s="487"/>
    </row>
    <row r="1984" spans="2:8">
      <c r="B1984" s="490" t="s">
        <v>805</v>
      </c>
      <c r="C1984" s="489" t="s">
        <v>804</v>
      </c>
      <c r="D1984" s="488">
        <v>0</v>
      </c>
      <c r="E1984" s="488">
        <v>9772.86</v>
      </c>
      <c r="F1984" s="488">
        <v>0</v>
      </c>
      <c r="G1984" s="488">
        <v>9772.86</v>
      </c>
      <c r="H1984" s="487"/>
    </row>
    <row r="1985" spans="2:8">
      <c r="B1985" s="490" t="s">
        <v>803</v>
      </c>
      <c r="C1985" s="489" t="s">
        <v>802</v>
      </c>
      <c r="D1985" s="488"/>
      <c r="E1985" s="488">
        <v>1399.82</v>
      </c>
      <c r="F1985" s="488">
        <v>0</v>
      </c>
      <c r="G1985" s="488"/>
      <c r="H1985" s="487"/>
    </row>
    <row r="1986" spans="2:8">
      <c r="B1986" s="490" t="s">
        <v>801</v>
      </c>
      <c r="C1986" s="489" t="s">
        <v>800</v>
      </c>
      <c r="D1986" s="488"/>
      <c r="E1986" s="488">
        <v>8373.0400000000009</v>
      </c>
      <c r="F1986" s="488">
        <v>0</v>
      </c>
      <c r="G1986" s="488"/>
      <c r="H1986" s="487"/>
    </row>
    <row r="1987" spans="2:8" ht="25.5">
      <c r="B1987" s="490" t="s">
        <v>799</v>
      </c>
      <c r="C1987" s="489" t="s">
        <v>798</v>
      </c>
      <c r="D1987" s="488">
        <v>0</v>
      </c>
      <c r="E1987" s="488">
        <v>111613.73</v>
      </c>
      <c r="F1987" s="488">
        <v>0</v>
      </c>
      <c r="G1987" s="488">
        <v>111613.73</v>
      </c>
      <c r="H1987" s="487"/>
    </row>
    <row r="1988" spans="2:8">
      <c r="B1988" s="490" t="s">
        <v>797</v>
      </c>
      <c r="C1988" s="489" t="s">
        <v>795</v>
      </c>
      <c r="D1988" s="488">
        <v>0</v>
      </c>
      <c r="E1988" s="488">
        <v>111613.73</v>
      </c>
      <c r="F1988" s="488">
        <v>0</v>
      </c>
      <c r="G1988" s="488">
        <v>111613.73</v>
      </c>
      <c r="H1988" s="487"/>
    </row>
    <row r="1989" spans="2:8">
      <c r="B1989" s="490" t="s">
        <v>796</v>
      </c>
      <c r="C1989" s="489" t="s">
        <v>795</v>
      </c>
      <c r="D1989" s="488">
        <v>0</v>
      </c>
      <c r="E1989" s="488">
        <v>111613.73</v>
      </c>
      <c r="F1989" s="488">
        <v>0</v>
      </c>
      <c r="G1989" s="488">
        <v>111613.73</v>
      </c>
      <c r="H1989" s="487"/>
    </row>
    <row r="1990" spans="2:8" ht="25.5">
      <c r="B1990" s="490" t="s">
        <v>794</v>
      </c>
      <c r="C1990" s="489" t="s">
        <v>776</v>
      </c>
      <c r="D1990" s="488"/>
      <c r="E1990" s="488">
        <v>1516.12</v>
      </c>
      <c r="F1990" s="488">
        <v>0</v>
      </c>
      <c r="G1990" s="488"/>
      <c r="H1990" s="487"/>
    </row>
    <row r="1991" spans="2:8">
      <c r="B1991" s="490" t="s">
        <v>793</v>
      </c>
      <c r="C1991" s="489" t="s">
        <v>788</v>
      </c>
      <c r="D1991" s="488"/>
      <c r="E1991" s="488">
        <v>8311.3799999999992</v>
      </c>
      <c r="F1991" s="488">
        <v>0</v>
      </c>
      <c r="G1991" s="488"/>
      <c r="H1991" s="487"/>
    </row>
    <row r="1992" spans="2:8">
      <c r="B1992" s="490" t="s">
        <v>792</v>
      </c>
      <c r="C1992" s="489" t="s">
        <v>788</v>
      </c>
      <c r="D1992" s="488"/>
      <c r="E1992" s="488">
        <v>77708.399999999994</v>
      </c>
      <c r="F1992" s="488">
        <v>0</v>
      </c>
      <c r="G1992" s="488"/>
      <c r="H1992" s="487"/>
    </row>
    <row r="1993" spans="2:8" ht="25.5">
      <c r="B1993" s="490" t="s">
        <v>791</v>
      </c>
      <c r="C1993" s="489" t="s">
        <v>771</v>
      </c>
      <c r="D1993" s="488"/>
      <c r="E1993" s="488">
        <v>959.03</v>
      </c>
      <c r="F1993" s="488">
        <v>0</v>
      </c>
      <c r="G1993" s="488"/>
      <c r="H1993" s="487"/>
    </row>
    <row r="1994" spans="2:8">
      <c r="B1994" s="490" t="s">
        <v>790</v>
      </c>
      <c r="C1994" s="489" t="s">
        <v>788</v>
      </c>
      <c r="D1994" s="488"/>
      <c r="E1994" s="488">
        <v>7354.4</v>
      </c>
      <c r="F1994" s="488">
        <v>0</v>
      </c>
      <c r="G1994" s="488"/>
      <c r="H1994" s="487"/>
    </row>
    <row r="1995" spans="2:8">
      <c r="B1995" s="490" t="s">
        <v>789</v>
      </c>
      <c r="C1995" s="489" t="s">
        <v>788</v>
      </c>
      <c r="D1995" s="488"/>
      <c r="E1995" s="488">
        <v>15764.4</v>
      </c>
      <c r="F1995" s="488">
        <v>0</v>
      </c>
      <c r="G1995" s="488"/>
      <c r="H1995" s="487"/>
    </row>
    <row r="1996" spans="2:8" ht="25.5">
      <c r="B1996" s="490" t="s">
        <v>787</v>
      </c>
      <c r="C1996" s="489" t="s">
        <v>786</v>
      </c>
      <c r="D1996" s="488">
        <v>0</v>
      </c>
      <c r="E1996" s="488">
        <v>8302.15</v>
      </c>
      <c r="F1996" s="488">
        <v>0</v>
      </c>
      <c r="G1996" s="488">
        <v>8302.15</v>
      </c>
      <c r="H1996" s="487"/>
    </row>
    <row r="1997" spans="2:8">
      <c r="B1997" s="490" t="s">
        <v>785</v>
      </c>
      <c r="C1997" s="489" t="s">
        <v>783</v>
      </c>
      <c r="D1997" s="488">
        <v>0</v>
      </c>
      <c r="E1997" s="488">
        <v>1102</v>
      </c>
      <c r="F1997" s="488">
        <v>0</v>
      </c>
      <c r="G1997" s="488">
        <v>1102</v>
      </c>
      <c r="H1997" s="487"/>
    </row>
    <row r="1998" spans="2:8">
      <c r="B1998" s="490" t="s">
        <v>784</v>
      </c>
      <c r="C1998" s="489" t="s">
        <v>783</v>
      </c>
      <c r="D1998" s="488">
        <v>0</v>
      </c>
      <c r="E1998" s="488">
        <v>1102</v>
      </c>
      <c r="F1998" s="488">
        <v>0</v>
      </c>
      <c r="G1998" s="488">
        <v>1102</v>
      </c>
      <c r="H1998" s="487"/>
    </row>
    <row r="1999" spans="2:8" ht="25.5">
      <c r="B1999" s="490" t="s">
        <v>782</v>
      </c>
      <c r="C1999" s="489" t="s">
        <v>773</v>
      </c>
      <c r="D1999" s="488"/>
      <c r="E1999" s="488">
        <v>1102</v>
      </c>
      <c r="F1999" s="488">
        <v>0</v>
      </c>
      <c r="G1999" s="488"/>
      <c r="H1999" s="487"/>
    </row>
    <row r="2000" spans="2:8">
      <c r="B2000" s="490" t="s">
        <v>781</v>
      </c>
      <c r="C2000" s="489" t="s">
        <v>780</v>
      </c>
      <c r="D2000" s="488">
        <v>0</v>
      </c>
      <c r="E2000" s="488">
        <v>7200.15</v>
      </c>
      <c r="F2000" s="488">
        <v>0</v>
      </c>
      <c r="G2000" s="488">
        <v>7200.15</v>
      </c>
      <c r="H2000" s="487"/>
    </row>
    <row r="2001" spans="2:8">
      <c r="B2001" s="490" t="s">
        <v>779</v>
      </c>
      <c r="C2001" s="489" t="s">
        <v>778</v>
      </c>
      <c r="D2001" s="488">
        <v>0</v>
      </c>
      <c r="E2001" s="488">
        <v>7200.15</v>
      </c>
      <c r="F2001" s="488">
        <v>0</v>
      </c>
      <c r="G2001" s="488">
        <v>7200.15</v>
      </c>
      <c r="H2001" s="487"/>
    </row>
    <row r="2002" spans="2:8" ht="25.5">
      <c r="B2002" s="490" t="s">
        <v>777</v>
      </c>
      <c r="C2002" s="489" t="s">
        <v>776</v>
      </c>
      <c r="D2002" s="488"/>
      <c r="E2002" s="488">
        <v>1147.8800000000001</v>
      </c>
      <c r="F2002" s="488">
        <v>0</v>
      </c>
      <c r="G2002" s="488"/>
      <c r="H2002" s="487"/>
    </row>
    <row r="2003" spans="2:8" ht="25.5">
      <c r="B2003" s="490" t="s">
        <v>775</v>
      </c>
      <c r="C2003" s="489" t="s">
        <v>773</v>
      </c>
      <c r="D2003" s="488"/>
      <c r="E2003" s="488">
        <v>458</v>
      </c>
      <c r="F2003" s="488">
        <v>0</v>
      </c>
      <c r="G2003" s="488"/>
      <c r="H2003" s="487"/>
    </row>
    <row r="2004" spans="2:8" ht="25.5">
      <c r="B2004" s="490" t="s">
        <v>774</v>
      </c>
      <c r="C2004" s="489" t="s">
        <v>773</v>
      </c>
      <c r="D2004" s="488"/>
      <c r="E2004" s="488">
        <v>782.3</v>
      </c>
      <c r="F2004" s="488">
        <v>0</v>
      </c>
      <c r="G2004" s="488"/>
      <c r="H2004" s="487"/>
    </row>
    <row r="2005" spans="2:8" ht="25.5">
      <c r="B2005" s="490" t="s">
        <v>772</v>
      </c>
      <c r="C2005" s="489" t="s">
        <v>771</v>
      </c>
      <c r="D2005" s="488"/>
      <c r="E2005" s="488">
        <v>1190.97</v>
      </c>
      <c r="F2005" s="488">
        <v>0</v>
      </c>
      <c r="G2005" s="488"/>
      <c r="H2005" s="487"/>
    </row>
    <row r="2006" spans="2:8" ht="25.5">
      <c r="B2006" s="490" t="s">
        <v>770</v>
      </c>
      <c r="C2006" s="489" t="s">
        <v>769</v>
      </c>
      <c r="D2006" s="488"/>
      <c r="E2006" s="488">
        <v>1500</v>
      </c>
      <c r="F2006" s="488">
        <v>0</v>
      </c>
      <c r="G2006" s="488"/>
      <c r="H2006" s="487"/>
    </row>
    <row r="2007" spans="2:8">
      <c r="B2007" s="490" t="s">
        <v>768</v>
      </c>
      <c r="C2007" s="489" t="s">
        <v>767</v>
      </c>
      <c r="D2007" s="488"/>
      <c r="E2007" s="488">
        <v>2121</v>
      </c>
      <c r="F2007" s="488">
        <v>0</v>
      </c>
      <c r="G2007" s="488"/>
      <c r="H2007" s="487"/>
    </row>
    <row r="2008" spans="2:8">
      <c r="B2008" s="490" t="s">
        <v>766</v>
      </c>
      <c r="C2008" s="489" t="s">
        <v>765</v>
      </c>
      <c r="D2008" s="488">
        <v>0</v>
      </c>
      <c r="E2008" s="488">
        <v>117944.72</v>
      </c>
      <c r="F2008" s="488">
        <v>0</v>
      </c>
      <c r="G2008" s="488">
        <v>117944.72</v>
      </c>
      <c r="H2008" s="487"/>
    </row>
    <row r="2009" spans="2:8">
      <c r="B2009" s="490" t="s">
        <v>764</v>
      </c>
      <c r="C2009" s="489" t="s">
        <v>763</v>
      </c>
      <c r="D2009" s="488">
        <v>0</v>
      </c>
      <c r="E2009" s="488">
        <v>13420</v>
      </c>
      <c r="F2009" s="488">
        <v>0</v>
      </c>
      <c r="G2009" s="488">
        <v>13420</v>
      </c>
      <c r="H2009" s="487"/>
    </row>
    <row r="2010" spans="2:8">
      <c r="B2010" s="490" t="s">
        <v>762</v>
      </c>
      <c r="C2010" s="489" t="s">
        <v>761</v>
      </c>
      <c r="D2010" s="488">
        <v>0</v>
      </c>
      <c r="E2010" s="488">
        <v>9198</v>
      </c>
      <c r="F2010" s="488">
        <v>0</v>
      </c>
      <c r="G2010" s="488">
        <v>9198</v>
      </c>
      <c r="H2010" s="487"/>
    </row>
    <row r="2011" spans="2:8">
      <c r="B2011" s="490" t="s">
        <v>760</v>
      </c>
      <c r="C2011" s="489" t="s">
        <v>759</v>
      </c>
      <c r="D2011" s="488">
        <v>0</v>
      </c>
      <c r="E2011" s="488">
        <v>9198</v>
      </c>
      <c r="F2011" s="488">
        <v>0</v>
      </c>
      <c r="G2011" s="488">
        <v>9198</v>
      </c>
      <c r="H2011" s="487"/>
    </row>
    <row r="2012" spans="2:8" ht="25.5">
      <c r="B2012" s="490" t="s">
        <v>758</v>
      </c>
      <c r="C2012" s="489" t="s">
        <v>752</v>
      </c>
      <c r="D2012" s="488"/>
      <c r="E2012" s="488">
        <v>1479</v>
      </c>
      <c r="F2012" s="488">
        <v>0</v>
      </c>
      <c r="G2012" s="488"/>
      <c r="H2012" s="487"/>
    </row>
    <row r="2013" spans="2:8">
      <c r="B2013" s="490" t="s">
        <v>757</v>
      </c>
      <c r="C2013" s="489" t="s">
        <v>756</v>
      </c>
      <c r="D2013" s="488"/>
      <c r="E2013" s="488">
        <v>1000</v>
      </c>
      <c r="F2013" s="488">
        <v>0</v>
      </c>
      <c r="G2013" s="488"/>
      <c r="H2013" s="487"/>
    </row>
    <row r="2014" spans="2:8" ht="25.5">
      <c r="B2014" s="490" t="s">
        <v>755</v>
      </c>
      <c r="C2014" s="489" t="s">
        <v>752</v>
      </c>
      <c r="D2014" s="488"/>
      <c r="E2014" s="488">
        <v>2186</v>
      </c>
      <c r="F2014" s="488">
        <v>0</v>
      </c>
      <c r="G2014" s="488"/>
      <c r="H2014" s="487"/>
    </row>
    <row r="2015" spans="2:8">
      <c r="B2015" s="490" t="s">
        <v>754</v>
      </c>
      <c r="C2015" s="489" t="s">
        <v>748</v>
      </c>
      <c r="D2015" s="488"/>
      <c r="E2015" s="488">
        <v>756</v>
      </c>
      <c r="F2015" s="488">
        <v>0</v>
      </c>
      <c r="G2015" s="488"/>
      <c r="H2015" s="487"/>
    </row>
    <row r="2016" spans="2:8" ht="25.5">
      <c r="B2016" s="490" t="s">
        <v>753</v>
      </c>
      <c r="C2016" s="489" t="s">
        <v>752</v>
      </c>
      <c r="D2016" s="488"/>
      <c r="E2016" s="488">
        <v>1306</v>
      </c>
      <c r="F2016" s="488">
        <v>0</v>
      </c>
      <c r="G2016" s="488"/>
      <c r="H2016" s="487"/>
    </row>
    <row r="2017" spans="2:8">
      <c r="B2017" s="490" t="s">
        <v>751</v>
      </c>
      <c r="C2017" s="489" t="s">
        <v>750</v>
      </c>
      <c r="D2017" s="488"/>
      <c r="E2017" s="488">
        <v>1037</v>
      </c>
      <c r="F2017" s="488">
        <v>0</v>
      </c>
      <c r="G2017" s="488"/>
      <c r="H2017" s="487"/>
    </row>
    <row r="2018" spans="2:8">
      <c r="B2018" s="490" t="s">
        <v>749</v>
      </c>
      <c r="C2018" s="489" t="s">
        <v>748</v>
      </c>
      <c r="D2018" s="488"/>
      <c r="E2018" s="488">
        <v>1434</v>
      </c>
      <c r="F2018" s="488">
        <v>0</v>
      </c>
      <c r="G2018" s="488"/>
      <c r="H2018" s="487"/>
    </row>
    <row r="2019" spans="2:8">
      <c r="B2019" s="490" t="s">
        <v>747</v>
      </c>
      <c r="C2019" s="489" t="s">
        <v>746</v>
      </c>
      <c r="D2019" s="488">
        <v>0</v>
      </c>
      <c r="E2019" s="488">
        <v>4222</v>
      </c>
      <c r="F2019" s="488">
        <v>0</v>
      </c>
      <c r="G2019" s="488">
        <v>4222</v>
      </c>
      <c r="H2019" s="487"/>
    </row>
    <row r="2020" spans="2:8">
      <c r="B2020" s="490" t="s">
        <v>745</v>
      </c>
      <c r="C2020" s="489" t="s">
        <v>744</v>
      </c>
      <c r="D2020" s="488">
        <v>0</v>
      </c>
      <c r="E2020" s="488">
        <v>4222</v>
      </c>
      <c r="F2020" s="488">
        <v>0</v>
      </c>
      <c r="G2020" s="488">
        <v>4222</v>
      </c>
      <c r="H2020" s="487"/>
    </row>
    <row r="2021" spans="2:8" ht="25.5">
      <c r="B2021" s="490" t="s">
        <v>743</v>
      </c>
      <c r="C2021" s="489" t="s">
        <v>742</v>
      </c>
      <c r="D2021" s="488"/>
      <c r="E2021" s="488">
        <v>798</v>
      </c>
      <c r="F2021" s="488">
        <v>0</v>
      </c>
      <c r="G2021" s="488"/>
      <c r="H2021" s="487"/>
    </row>
    <row r="2022" spans="2:8" ht="25.5">
      <c r="B2022" s="490" t="s">
        <v>741</v>
      </c>
      <c r="C2022" s="489" t="s">
        <v>740</v>
      </c>
      <c r="D2022" s="488"/>
      <c r="E2022" s="488">
        <v>399</v>
      </c>
      <c r="F2022" s="488">
        <v>0</v>
      </c>
      <c r="G2022" s="488"/>
      <c r="H2022" s="487"/>
    </row>
    <row r="2023" spans="2:8" ht="25.5">
      <c r="B2023" s="490" t="s">
        <v>739</v>
      </c>
      <c r="C2023" s="489" t="s">
        <v>738</v>
      </c>
      <c r="D2023" s="488"/>
      <c r="E2023" s="488">
        <v>1030</v>
      </c>
      <c r="F2023" s="488">
        <v>0</v>
      </c>
      <c r="G2023" s="488"/>
      <c r="H2023" s="487"/>
    </row>
    <row r="2024" spans="2:8">
      <c r="B2024" s="490" t="s">
        <v>737</v>
      </c>
      <c r="C2024" s="489" t="s">
        <v>736</v>
      </c>
      <c r="D2024" s="488"/>
      <c r="E2024" s="488">
        <v>1995</v>
      </c>
      <c r="F2024" s="488">
        <v>0</v>
      </c>
      <c r="G2024" s="488"/>
      <c r="H2024" s="487"/>
    </row>
    <row r="2025" spans="2:8" ht="25.5">
      <c r="B2025" s="490" t="s">
        <v>735</v>
      </c>
      <c r="C2025" s="489" t="s">
        <v>734</v>
      </c>
      <c r="D2025" s="488">
        <v>0</v>
      </c>
      <c r="E2025" s="488">
        <v>43558</v>
      </c>
      <c r="F2025" s="488">
        <v>0</v>
      </c>
      <c r="G2025" s="488">
        <v>43558</v>
      </c>
      <c r="H2025" s="487"/>
    </row>
    <row r="2026" spans="2:8" ht="25.5">
      <c r="B2026" s="490" t="s">
        <v>733</v>
      </c>
      <c r="C2026" s="489" t="s">
        <v>732</v>
      </c>
      <c r="D2026" s="488">
        <v>0</v>
      </c>
      <c r="E2026" s="488">
        <v>43558</v>
      </c>
      <c r="F2026" s="488">
        <v>0</v>
      </c>
      <c r="G2026" s="488">
        <v>43558</v>
      </c>
      <c r="H2026" s="487"/>
    </row>
    <row r="2027" spans="2:8">
      <c r="B2027" s="490" t="s">
        <v>731</v>
      </c>
      <c r="C2027" s="489" t="s">
        <v>730</v>
      </c>
      <c r="D2027" s="488">
        <v>0</v>
      </c>
      <c r="E2027" s="488">
        <v>43558</v>
      </c>
      <c r="F2027" s="488">
        <v>0</v>
      </c>
      <c r="G2027" s="488">
        <v>43558</v>
      </c>
      <c r="H2027" s="487"/>
    </row>
    <row r="2028" spans="2:8">
      <c r="B2028" s="490" t="s">
        <v>729</v>
      </c>
      <c r="C2028" s="489" t="s">
        <v>728</v>
      </c>
      <c r="D2028" s="488"/>
      <c r="E2028" s="488">
        <v>8758</v>
      </c>
      <c r="F2028" s="488">
        <v>0</v>
      </c>
      <c r="G2028" s="488"/>
      <c r="H2028" s="487"/>
    </row>
    <row r="2029" spans="2:8" ht="25.5">
      <c r="B2029" s="490" t="s">
        <v>727</v>
      </c>
      <c r="C2029" s="489" t="s">
        <v>726</v>
      </c>
      <c r="D2029" s="488"/>
      <c r="E2029" s="488">
        <v>34800</v>
      </c>
      <c r="F2029" s="488">
        <v>0</v>
      </c>
      <c r="G2029" s="488"/>
      <c r="H2029" s="487"/>
    </row>
    <row r="2030" spans="2:8" ht="25.5">
      <c r="B2030" s="490" t="s">
        <v>725</v>
      </c>
      <c r="C2030" s="489" t="s">
        <v>724</v>
      </c>
      <c r="D2030" s="488">
        <v>0</v>
      </c>
      <c r="E2030" s="488">
        <v>3729.72</v>
      </c>
      <c r="F2030" s="488">
        <v>0</v>
      </c>
      <c r="G2030" s="488">
        <v>3729.72</v>
      </c>
      <c r="H2030" s="487"/>
    </row>
    <row r="2031" spans="2:8">
      <c r="B2031" s="490" t="s">
        <v>723</v>
      </c>
      <c r="C2031" s="489" t="s">
        <v>722</v>
      </c>
      <c r="D2031" s="488">
        <v>0</v>
      </c>
      <c r="E2031" s="488">
        <v>3729.72</v>
      </c>
      <c r="F2031" s="488">
        <v>0</v>
      </c>
      <c r="G2031" s="488">
        <v>3729.72</v>
      </c>
      <c r="H2031" s="487"/>
    </row>
    <row r="2032" spans="2:8">
      <c r="B2032" s="490" t="s">
        <v>721</v>
      </c>
      <c r="C2032" s="489" t="s">
        <v>720</v>
      </c>
      <c r="D2032" s="488">
        <v>0</v>
      </c>
      <c r="E2032" s="488">
        <v>3729.72</v>
      </c>
      <c r="F2032" s="488">
        <v>0</v>
      </c>
      <c r="G2032" s="488">
        <v>3729.72</v>
      </c>
      <c r="H2032" s="487"/>
    </row>
    <row r="2033" spans="2:8">
      <c r="B2033" s="490" t="s">
        <v>719</v>
      </c>
      <c r="C2033" s="489" t="s">
        <v>718</v>
      </c>
      <c r="D2033" s="488"/>
      <c r="E2033" s="488">
        <v>3729.72</v>
      </c>
      <c r="F2033" s="488">
        <v>0</v>
      </c>
      <c r="G2033" s="488"/>
      <c r="H2033" s="487"/>
    </row>
    <row r="2034" spans="2:8">
      <c r="B2034" s="490" t="s">
        <v>717</v>
      </c>
      <c r="C2034" s="489" t="s">
        <v>716</v>
      </c>
      <c r="D2034" s="488">
        <v>0</v>
      </c>
      <c r="E2034" s="488">
        <v>57237</v>
      </c>
      <c r="F2034" s="488">
        <v>0</v>
      </c>
      <c r="G2034" s="488">
        <v>57237</v>
      </c>
      <c r="H2034" s="487"/>
    </row>
    <row r="2035" spans="2:8" ht="25.5">
      <c r="B2035" s="490" t="s">
        <v>715</v>
      </c>
      <c r="C2035" s="489" t="s">
        <v>714</v>
      </c>
      <c r="D2035" s="488">
        <v>0</v>
      </c>
      <c r="E2035" s="488">
        <v>57237</v>
      </c>
      <c r="F2035" s="488">
        <v>0</v>
      </c>
      <c r="G2035" s="488">
        <v>57237</v>
      </c>
      <c r="H2035" s="487"/>
    </row>
    <row r="2036" spans="2:8" ht="25.5">
      <c r="B2036" s="490" t="s">
        <v>713</v>
      </c>
      <c r="C2036" s="489" t="s">
        <v>712</v>
      </c>
      <c r="D2036" s="488">
        <v>0</v>
      </c>
      <c r="E2036" s="488">
        <v>57237</v>
      </c>
      <c r="F2036" s="488">
        <v>0</v>
      </c>
      <c r="G2036" s="488">
        <v>57237</v>
      </c>
      <c r="H2036" s="487"/>
    </row>
    <row r="2037" spans="2:8" ht="25.5">
      <c r="B2037" s="490" t="s">
        <v>711</v>
      </c>
      <c r="C2037" s="489" t="s">
        <v>710</v>
      </c>
      <c r="D2037" s="488"/>
      <c r="E2037" s="488">
        <v>4153</v>
      </c>
      <c r="F2037" s="488">
        <v>0</v>
      </c>
      <c r="G2037" s="488"/>
      <c r="H2037" s="487"/>
    </row>
    <row r="2038" spans="2:8">
      <c r="B2038" s="490" t="s">
        <v>709</v>
      </c>
      <c r="C2038" s="489" t="s">
        <v>708</v>
      </c>
      <c r="D2038" s="488"/>
      <c r="E2038" s="488">
        <v>4524</v>
      </c>
      <c r="F2038" s="488">
        <v>0</v>
      </c>
      <c r="G2038" s="488"/>
      <c r="H2038" s="487"/>
    </row>
    <row r="2039" spans="2:8">
      <c r="B2039" s="490" t="s">
        <v>707</v>
      </c>
      <c r="C2039" s="489" t="s">
        <v>699</v>
      </c>
      <c r="D2039" s="488"/>
      <c r="E2039" s="488">
        <v>4153</v>
      </c>
      <c r="F2039" s="488">
        <v>0</v>
      </c>
      <c r="G2039" s="488"/>
      <c r="H2039" s="487"/>
    </row>
    <row r="2040" spans="2:8">
      <c r="B2040" s="490" t="s">
        <v>706</v>
      </c>
      <c r="C2040" s="489" t="s">
        <v>699</v>
      </c>
      <c r="D2040" s="488"/>
      <c r="E2040" s="488">
        <v>4153</v>
      </c>
      <c r="F2040" s="488">
        <v>0</v>
      </c>
      <c r="G2040" s="488"/>
      <c r="H2040" s="487"/>
    </row>
    <row r="2041" spans="2:8">
      <c r="B2041" s="490" t="s">
        <v>705</v>
      </c>
      <c r="C2041" s="489" t="s">
        <v>699</v>
      </c>
      <c r="D2041" s="488"/>
      <c r="E2041" s="488">
        <v>4153</v>
      </c>
      <c r="F2041" s="488">
        <v>0</v>
      </c>
      <c r="G2041" s="488"/>
      <c r="H2041" s="487"/>
    </row>
    <row r="2042" spans="2:8">
      <c r="B2042" s="490" t="s">
        <v>704</v>
      </c>
      <c r="C2042" s="489" t="s">
        <v>697</v>
      </c>
      <c r="D2042" s="488"/>
      <c r="E2042" s="488">
        <v>4153</v>
      </c>
      <c r="F2042" s="488">
        <v>0</v>
      </c>
      <c r="G2042" s="488"/>
      <c r="H2042" s="487"/>
    </row>
    <row r="2043" spans="2:8">
      <c r="B2043" s="490" t="s">
        <v>703</v>
      </c>
      <c r="C2043" s="489" t="s">
        <v>702</v>
      </c>
      <c r="D2043" s="488"/>
      <c r="E2043" s="488">
        <v>4153</v>
      </c>
      <c r="F2043" s="488">
        <v>0</v>
      </c>
      <c r="G2043" s="488"/>
      <c r="H2043" s="487"/>
    </row>
    <row r="2044" spans="2:8">
      <c r="B2044" s="490" t="s">
        <v>701</v>
      </c>
      <c r="C2044" s="489" t="s">
        <v>699</v>
      </c>
      <c r="D2044" s="488"/>
      <c r="E2044" s="488">
        <v>4248</v>
      </c>
      <c r="F2044" s="488">
        <v>0</v>
      </c>
      <c r="G2044" s="488"/>
      <c r="H2044" s="487"/>
    </row>
    <row r="2045" spans="2:8">
      <c r="B2045" s="490" t="s">
        <v>700</v>
      </c>
      <c r="C2045" s="489" t="s">
        <v>699</v>
      </c>
      <c r="D2045" s="488"/>
      <c r="E2045" s="488">
        <v>4248</v>
      </c>
      <c r="F2045" s="488">
        <v>0</v>
      </c>
      <c r="G2045" s="488"/>
      <c r="H2045" s="487"/>
    </row>
    <row r="2046" spans="2:8">
      <c r="B2046" s="490" t="s">
        <v>698</v>
      </c>
      <c r="C2046" s="489" t="s">
        <v>697</v>
      </c>
      <c r="D2046" s="488"/>
      <c r="E2046" s="488">
        <v>11620</v>
      </c>
      <c r="F2046" s="488">
        <v>0</v>
      </c>
      <c r="G2046" s="488"/>
      <c r="H2046" s="487"/>
    </row>
    <row r="2047" spans="2:8">
      <c r="B2047" s="490" t="s">
        <v>696</v>
      </c>
      <c r="C2047" s="489" t="s">
        <v>694</v>
      </c>
      <c r="D2047" s="488"/>
      <c r="E2047" s="488">
        <v>4058</v>
      </c>
      <c r="F2047" s="488">
        <v>0</v>
      </c>
      <c r="G2047" s="488"/>
      <c r="H2047" s="487"/>
    </row>
    <row r="2048" spans="2:8">
      <c r="B2048" s="490" t="s">
        <v>695</v>
      </c>
      <c r="C2048" s="489" t="s">
        <v>694</v>
      </c>
      <c r="D2048" s="488"/>
      <c r="E2048" s="488">
        <v>3621</v>
      </c>
      <c r="F2048" s="488">
        <v>0</v>
      </c>
      <c r="G2048" s="488"/>
      <c r="H2048" s="487"/>
    </row>
    <row r="2049" spans="2:8" ht="25.5">
      <c r="B2049" s="490">
        <v>8276</v>
      </c>
      <c r="C2049" s="489" t="s">
        <v>693</v>
      </c>
      <c r="D2049" s="488">
        <v>0</v>
      </c>
      <c r="E2049" s="488">
        <v>89.88</v>
      </c>
      <c r="F2049" s="488">
        <v>0</v>
      </c>
      <c r="G2049" s="488">
        <v>89.88</v>
      </c>
      <c r="H2049" s="487"/>
    </row>
    <row r="2050" spans="2:8">
      <c r="B2050" s="490" t="s">
        <v>692</v>
      </c>
      <c r="C2050" s="489" t="s">
        <v>691</v>
      </c>
      <c r="D2050" s="488">
        <v>0</v>
      </c>
      <c r="E2050" s="488">
        <v>89.88</v>
      </c>
      <c r="F2050" s="488">
        <v>0</v>
      </c>
      <c r="G2050" s="488">
        <v>89.88</v>
      </c>
      <c r="H2050" s="487"/>
    </row>
    <row r="2051" spans="2:8">
      <c r="B2051" s="490" t="s">
        <v>690</v>
      </c>
      <c r="C2051" s="489" t="s">
        <v>689</v>
      </c>
      <c r="D2051" s="488">
        <v>0</v>
      </c>
      <c r="E2051" s="488">
        <v>89.88</v>
      </c>
      <c r="F2051" s="488">
        <v>0</v>
      </c>
      <c r="G2051" s="488">
        <v>89.88</v>
      </c>
      <c r="H2051" s="487"/>
    </row>
    <row r="2052" spans="2:8">
      <c r="B2052" s="490" t="s">
        <v>688</v>
      </c>
      <c r="C2052" s="489" t="s">
        <v>687</v>
      </c>
      <c r="D2052" s="488">
        <v>0</v>
      </c>
      <c r="E2052" s="488">
        <v>89.88</v>
      </c>
      <c r="F2052" s="488">
        <v>0</v>
      </c>
      <c r="G2052" s="488">
        <v>89.88</v>
      </c>
      <c r="H2052" s="487"/>
    </row>
    <row r="2053" spans="2:8">
      <c r="B2053" s="490" t="s">
        <v>686</v>
      </c>
      <c r="C2053" s="489" t="s">
        <v>685</v>
      </c>
      <c r="D2053" s="488">
        <v>0</v>
      </c>
      <c r="E2053" s="488">
        <v>89.88</v>
      </c>
      <c r="F2053" s="488">
        <v>0</v>
      </c>
      <c r="G2053" s="488">
        <v>89.88</v>
      </c>
      <c r="H2053" s="487"/>
    </row>
    <row r="2054" spans="2:8">
      <c r="B2054" s="490" t="s">
        <v>684</v>
      </c>
      <c r="C2054" s="489" t="s">
        <v>673</v>
      </c>
      <c r="D2054" s="488"/>
      <c r="E2054" s="488">
        <v>7.49</v>
      </c>
      <c r="F2054" s="488">
        <v>0</v>
      </c>
      <c r="G2054" s="488"/>
      <c r="H2054" s="487"/>
    </row>
    <row r="2055" spans="2:8">
      <c r="B2055" s="490" t="s">
        <v>683</v>
      </c>
      <c r="C2055" s="489" t="s">
        <v>675</v>
      </c>
      <c r="D2055" s="488"/>
      <c r="E2055" s="488">
        <v>7.49</v>
      </c>
      <c r="F2055" s="488">
        <v>0</v>
      </c>
      <c r="G2055" s="488"/>
      <c r="H2055" s="487"/>
    </row>
    <row r="2056" spans="2:8">
      <c r="B2056" s="490" t="s">
        <v>682</v>
      </c>
      <c r="C2056" s="489" t="s">
        <v>675</v>
      </c>
      <c r="D2056" s="488"/>
      <c r="E2056" s="488">
        <v>7.49</v>
      </c>
      <c r="F2056" s="488">
        <v>0</v>
      </c>
      <c r="G2056" s="488"/>
      <c r="H2056" s="487"/>
    </row>
    <row r="2057" spans="2:8">
      <c r="B2057" s="490" t="s">
        <v>681</v>
      </c>
      <c r="C2057" s="489" t="s">
        <v>670</v>
      </c>
      <c r="D2057" s="488"/>
      <c r="E2057" s="488">
        <v>7.49</v>
      </c>
      <c r="F2057" s="488">
        <v>0</v>
      </c>
      <c r="G2057" s="488"/>
      <c r="H2057" s="487"/>
    </row>
    <row r="2058" spans="2:8">
      <c r="B2058" s="490" t="s">
        <v>680</v>
      </c>
      <c r="C2058" s="489" t="s">
        <v>670</v>
      </c>
      <c r="D2058" s="488"/>
      <c r="E2058" s="488">
        <v>7.49</v>
      </c>
      <c r="F2058" s="488">
        <v>0</v>
      </c>
      <c r="G2058" s="488"/>
      <c r="H2058" s="487"/>
    </row>
    <row r="2059" spans="2:8">
      <c r="B2059" s="490" t="s">
        <v>679</v>
      </c>
      <c r="C2059" s="489" t="s">
        <v>670</v>
      </c>
      <c r="D2059" s="488"/>
      <c r="E2059" s="488">
        <v>7.49</v>
      </c>
      <c r="F2059" s="488">
        <v>0</v>
      </c>
      <c r="G2059" s="488"/>
      <c r="H2059" s="487"/>
    </row>
    <row r="2060" spans="2:8">
      <c r="B2060" s="490" t="s">
        <v>678</v>
      </c>
      <c r="C2060" s="489" t="s">
        <v>670</v>
      </c>
      <c r="D2060" s="488"/>
      <c r="E2060" s="488">
        <v>7.49</v>
      </c>
      <c r="F2060" s="488">
        <v>0</v>
      </c>
      <c r="G2060" s="488"/>
      <c r="H2060" s="487"/>
    </row>
    <row r="2061" spans="2:8">
      <c r="B2061" s="490" t="s">
        <v>677</v>
      </c>
      <c r="C2061" s="489" t="s">
        <v>675</v>
      </c>
      <c r="D2061" s="488"/>
      <c r="E2061" s="488">
        <v>7.49</v>
      </c>
      <c r="F2061" s="488">
        <v>0</v>
      </c>
      <c r="G2061" s="488"/>
      <c r="H2061" s="487"/>
    </row>
    <row r="2062" spans="2:8">
      <c r="B2062" s="490" t="s">
        <v>676</v>
      </c>
      <c r="C2062" s="489" t="s">
        <v>675</v>
      </c>
      <c r="D2062" s="488"/>
      <c r="E2062" s="488">
        <v>7.49</v>
      </c>
      <c r="F2062" s="488">
        <v>0</v>
      </c>
      <c r="G2062" s="488"/>
      <c r="H2062" s="487"/>
    </row>
    <row r="2063" spans="2:8">
      <c r="B2063" s="490" t="s">
        <v>674</v>
      </c>
      <c r="C2063" s="489" t="s">
        <v>673</v>
      </c>
      <c r="D2063" s="488"/>
      <c r="E2063" s="488">
        <v>7.49</v>
      </c>
      <c r="F2063" s="488">
        <v>0</v>
      </c>
      <c r="G2063" s="488"/>
      <c r="H2063" s="487"/>
    </row>
    <row r="2064" spans="2:8">
      <c r="B2064" s="490" t="s">
        <v>672</v>
      </c>
      <c r="C2064" s="489" t="s">
        <v>670</v>
      </c>
      <c r="D2064" s="488"/>
      <c r="E2064" s="488">
        <v>7.49</v>
      </c>
      <c r="F2064" s="488">
        <v>0</v>
      </c>
      <c r="G2064" s="488"/>
      <c r="H2064" s="487"/>
    </row>
    <row r="2065" spans="2:8">
      <c r="B2065" s="490" t="s">
        <v>671</v>
      </c>
      <c r="C2065" s="489" t="s">
        <v>670</v>
      </c>
      <c r="D2065" s="488"/>
      <c r="E2065" s="488">
        <v>7.49</v>
      </c>
      <c r="F2065" s="488">
        <v>0</v>
      </c>
      <c r="G2065" s="488"/>
      <c r="H2065" s="487"/>
    </row>
    <row r="2066" spans="2:8">
      <c r="B2066" s="490"/>
      <c r="C2066" s="489"/>
      <c r="D2066" s="488"/>
      <c r="E2066" s="488"/>
      <c r="F2066" s="488"/>
      <c r="G2066" s="488"/>
      <c r="H2066" s="487"/>
    </row>
    <row r="2067" spans="2:8">
      <c r="B2067" s="490"/>
      <c r="C2067" s="489"/>
      <c r="D2067" s="488"/>
      <c r="E2067" s="488"/>
      <c r="F2067" s="488"/>
      <c r="G2067" s="488"/>
      <c r="H2067" s="487"/>
    </row>
    <row r="2068" spans="2:8">
      <c r="B2068" s="490"/>
      <c r="C2068" s="489"/>
      <c r="D2068" s="488"/>
      <c r="E2068" s="488"/>
      <c r="F2068" s="488"/>
      <c r="G2068" s="488"/>
      <c r="H2068" s="487"/>
    </row>
    <row r="2069" spans="2:8">
      <c r="B2069" s="490"/>
      <c r="C2069" s="489"/>
      <c r="D2069" s="488"/>
      <c r="E2069" s="488"/>
      <c r="F2069" s="488"/>
      <c r="G2069" s="488"/>
      <c r="H2069" s="487"/>
    </row>
    <row r="2070" spans="2:8">
      <c r="B2070" s="490"/>
      <c r="C2070" s="489"/>
      <c r="D2070" s="488"/>
      <c r="E2070" s="488"/>
      <c r="F2070" s="488"/>
      <c r="G2070" s="488"/>
      <c r="H2070" s="487"/>
    </row>
    <row r="2071" spans="2:8">
      <c r="B2071" s="490"/>
      <c r="C2071" s="489"/>
      <c r="D2071" s="488"/>
      <c r="E2071" s="488"/>
      <c r="F2071" s="488"/>
      <c r="G2071" s="488"/>
      <c r="H2071" s="487"/>
    </row>
    <row r="2072" spans="2:8">
      <c r="B2072" s="490"/>
      <c r="C2072" s="489"/>
      <c r="D2072" s="488"/>
      <c r="E2072" s="488"/>
      <c r="F2072" s="488"/>
      <c r="G2072" s="488"/>
      <c r="H2072" s="487"/>
    </row>
    <row r="2073" spans="2:8">
      <c r="B2073" s="490"/>
      <c r="C2073" s="489"/>
      <c r="D2073" s="488"/>
      <c r="E2073" s="488"/>
      <c r="F2073" s="488"/>
      <c r="G2073" s="488"/>
      <c r="H2073" s="487"/>
    </row>
    <row r="2074" spans="2:8">
      <c r="B2074" s="490"/>
      <c r="C2074" s="489"/>
      <c r="D2074" s="488"/>
      <c r="E2074" s="488"/>
      <c r="F2074" s="488"/>
      <c r="G2074" s="488"/>
      <c r="H2074" s="487"/>
    </row>
    <row r="2075" spans="2:8">
      <c r="B2075" s="490"/>
      <c r="C2075" s="489"/>
      <c r="D2075" s="488"/>
      <c r="E2075" s="488"/>
      <c r="F2075" s="488"/>
      <c r="G2075" s="488"/>
      <c r="H2075" s="487"/>
    </row>
    <row r="2076" spans="2:8">
      <c r="B2076" s="490"/>
      <c r="C2076" s="489"/>
      <c r="D2076" s="488"/>
      <c r="E2076" s="488"/>
      <c r="F2076" s="488"/>
      <c r="G2076" s="488"/>
      <c r="H2076" s="487"/>
    </row>
    <row r="2077" spans="2:8" ht="13.5" thickBot="1">
      <c r="B2077" s="486"/>
      <c r="C2077" s="485"/>
      <c r="D2077" s="484"/>
      <c r="E2077" s="484"/>
      <c r="F2077" s="484"/>
      <c r="G2077" s="484"/>
      <c r="H2077" s="483"/>
    </row>
    <row r="2078" spans="2:8" ht="13.5" thickTop="1"/>
    <row r="2080" spans="2:8">
      <c r="C2080" s="482"/>
      <c r="E2080" s="481"/>
      <c r="G2080" s="481"/>
    </row>
    <row r="2081" spans="3:7">
      <c r="C2081" s="480" t="s">
        <v>3037</v>
      </c>
      <c r="E2081" s="479" t="s">
        <v>3038</v>
      </c>
      <c r="G2081" s="479" t="s">
        <v>3041</v>
      </c>
    </row>
    <row r="2082" spans="3:7">
      <c r="E2082" s="477" t="s">
        <v>3039</v>
      </c>
      <c r="G2082" s="477" t="s">
        <v>3040</v>
      </c>
    </row>
  </sheetData>
  <mergeCells count="2">
    <mergeCell ref="B2:H2"/>
    <mergeCell ref="D3:E3"/>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N574"/>
  <sheetViews>
    <sheetView workbookViewId="0">
      <selection activeCell="B4" sqref="B4"/>
    </sheetView>
  </sheetViews>
  <sheetFormatPr baseColWidth="10" defaultRowHeight="12.75"/>
  <cols>
    <col min="1" max="1" width="0.85546875" style="516" customWidth="1"/>
    <col min="2" max="6" width="8.5703125" style="516" customWidth="1"/>
    <col min="7" max="7" width="29.42578125" style="516" customWidth="1"/>
    <col min="8" max="13" width="19.42578125" style="516" customWidth="1"/>
    <col min="14" max="14" width="0.85546875" style="516" customWidth="1"/>
    <col min="15" max="16384" width="11.42578125" style="516"/>
  </cols>
  <sheetData>
    <row r="1" spans="2:14" ht="6" customHeight="1" thickBot="1">
      <c r="B1" s="559"/>
      <c r="C1" s="559"/>
      <c r="D1" s="559"/>
      <c r="E1" s="559"/>
      <c r="F1" s="559"/>
      <c r="H1" s="560"/>
      <c r="I1" s="560"/>
      <c r="J1" s="560"/>
      <c r="K1" s="559"/>
      <c r="L1" s="559"/>
      <c r="M1" s="559"/>
      <c r="N1" s="536"/>
    </row>
    <row r="2" spans="2:14" ht="61.5" customHeight="1" thickTop="1">
      <c r="B2" s="917" t="s">
        <v>2926</v>
      </c>
      <c r="C2" s="918"/>
      <c r="D2" s="918"/>
      <c r="E2" s="918"/>
      <c r="F2" s="918"/>
      <c r="G2" s="919"/>
      <c r="H2" s="919"/>
      <c r="I2" s="919"/>
      <c r="J2" s="919"/>
      <c r="K2" s="919"/>
      <c r="L2" s="919"/>
      <c r="M2" s="920"/>
      <c r="N2" s="536"/>
    </row>
    <row r="3" spans="2:14" ht="15" customHeight="1">
      <c r="B3" s="558"/>
      <c r="C3" s="556"/>
      <c r="D3" s="556"/>
      <c r="E3" s="556"/>
      <c r="F3" s="556"/>
      <c r="G3" s="556"/>
      <c r="H3" s="921"/>
      <c r="I3" s="921"/>
      <c r="J3" s="557"/>
      <c r="K3" s="556"/>
      <c r="L3" s="556"/>
      <c r="M3" s="555"/>
      <c r="N3" s="536"/>
    </row>
    <row r="4" spans="2:14" ht="18.75" customHeight="1">
      <c r="B4" s="554" t="s">
        <v>411</v>
      </c>
      <c r="C4" s="553"/>
      <c r="D4" s="552"/>
      <c r="E4" s="551"/>
      <c r="F4" s="551"/>
      <c r="G4" s="550"/>
      <c r="H4" s="548"/>
      <c r="I4" s="548"/>
      <c r="J4" s="548"/>
      <c r="K4" s="549"/>
      <c r="L4" s="548"/>
      <c r="M4" s="158" t="s">
        <v>409</v>
      </c>
      <c r="N4" s="536"/>
    </row>
    <row r="5" spans="2:14" ht="13.5" thickBot="1">
      <c r="B5" s="547"/>
      <c r="C5" s="546"/>
      <c r="D5" s="546"/>
      <c r="E5" s="546"/>
      <c r="F5" s="546"/>
      <c r="G5" s="546"/>
      <c r="H5" s="546"/>
      <c r="I5" s="546"/>
      <c r="J5" s="546"/>
      <c r="K5" s="546"/>
      <c r="L5" s="546"/>
      <c r="M5" s="545"/>
      <c r="N5" s="536"/>
    </row>
    <row r="6" spans="2:14" ht="6" customHeight="1" thickTop="1" thickBot="1">
      <c r="B6" s="544"/>
      <c r="C6" s="544"/>
      <c r="D6" s="544"/>
      <c r="E6" s="544"/>
      <c r="F6" s="544"/>
      <c r="G6" s="544"/>
      <c r="H6" s="544"/>
      <c r="I6" s="544"/>
      <c r="J6" s="544"/>
      <c r="K6" s="544"/>
      <c r="L6" s="544"/>
      <c r="M6" s="544"/>
      <c r="N6" s="536"/>
    </row>
    <row r="7" spans="2:14" s="538" customFormat="1" ht="26.25" customHeight="1" thickTop="1" thickBot="1">
      <c r="B7" s="922" t="s">
        <v>475</v>
      </c>
      <c r="C7" s="923"/>
      <c r="D7" s="923"/>
      <c r="E7" s="923"/>
      <c r="F7" s="923"/>
      <c r="G7" s="924" t="s">
        <v>2925</v>
      </c>
      <c r="H7" s="923" t="s">
        <v>2924</v>
      </c>
      <c r="I7" s="926"/>
      <c r="J7" s="923" t="s">
        <v>2923</v>
      </c>
      <c r="K7" s="926"/>
      <c r="L7" s="923" t="s">
        <v>2922</v>
      </c>
      <c r="M7" s="926"/>
      <c r="N7" s="539"/>
    </row>
    <row r="8" spans="2:14" s="538" customFormat="1" ht="26.25" customHeight="1" thickTop="1" thickBot="1">
      <c r="B8" s="543" t="s">
        <v>2921</v>
      </c>
      <c r="C8" s="543" t="s">
        <v>2920</v>
      </c>
      <c r="D8" s="543" t="s">
        <v>2919</v>
      </c>
      <c r="E8" s="543" t="s">
        <v>2918</v>
      </c>
      <c r="F8" s="542" t="s">
        <v>2917</v>
      </c>
      <c r="G8" s="925"/>
      <c r="H8" s="541" t="s">
        <v>2916</v>
      </c>
      <c r="I8" s="540" t="s">
        <v>2915</v>
      </c>
      <c r="J8" s="541" t="s">
        <v>2916</v>
      </c>
      <c r="K8" s="540" t="s">
        <v>2915</v>
      </c>
      <c r="L8" s="541" t="s">
        <v>2916</v>
      </c>
      <c r="M8" s="540" t="s">
        <v>2915</v>
      </c>
      <c r="N8" s="539"/>
    </row>
    <row r="9" spans="2:14" ht="6" customHeight="1" thickTop="1" thickBot="1">
      <c r="B9" s="537"/>
      <c r="C9" s="537"/>
      <c r="D9" s="537"/>
      <c r="E9" s="537"/>
      <c r="F9" s="537"/>
      <c r="G9" s="537"/>
      <c r="H9" s="537"/>
      <c r="I9" s="537"/>
      <c r="J9" s="537"/>
      <c r="K9" s="537"/>
      <c r="L9" s="537"/>
      <c r="M9" s="537"/>
      <c r="N9" s="536"/>
    </row>
    <row r="10" spans="2:14" ht="13.5" thickTop="1">
      <c r="B10" s="535"/>
      <c r="C10" s="534"/>
      <c r="D10" s="534"/>
      <c r="E10" s="534"/>
      <c r="F10" s="534"/>
      <c r="G10" s="533"/>
      <c r="H10" s="532"/>
      <c r="I10" s="532"/>
      <c r="J10" s="532"/>
      <c r="K10" s="532"/>
      <c r="L10" s="532"/>
      <c r="M10" s="531"/>
    </row>
    <row r="11" spans="2:14">
      <c r="B11" s="530">
        <v>1000</v>
      </c>
      <c r="C11" s="529"/>
      <c r="D11" s="529"/>
      <c r="E11" s="529"/>
      <c r="F11" s="529"/>
      <c r="G11" s="528" t="s">
        <v>403</v>
      </c>
      <c r="H11" s="527">
        <v>-878698.1</v>
      </c>
      <c r="I11" s="527"/>
      <c r="J11" s="527">
        <v>6131792.9000000004</v>
      </c>
      <c r="K11" s="527">
        <v>5230263.87</v>
      </c>
      <c r="L11" s="527">
        <v>22830.93</v>
      </c>
      <c r="M11" s="526"/>
    </row>
    <row r="12" spans="2:14">
      <c r="B12" s="530">
        <v>1100</v>
      </c>
      <c r="C12" s="529"/>
      <c r="D12" s="529"/>
      <c r="E12" s="529"/>
      <c r="F12" s="529"/>
      <c r="G12" s="528" t="s">
        <v>2906</v>
      </c>
      <c r="H12" s="527">
        <v>-888063.54</v>
      </c>
      <c r="I12" s="527"/>
      <c r="J12" s="527">
        <v>6131792.9000000004</v>
      </c>
      <c r="K12" s="527">
        <v>5230173.99</v>
      </c>
      <c r="L12" s="527">
        <v>13555.37</v>
      </c>
      <c r="M12" s="526"/>
    </row>
    <row r="13" spans="2:14">
      <c r="B13" s="530">
        <v>1110</v>
      </c>
      <c r="C13" s="529"/>
      <c r="D13" s="529"/>
      <c r="E13" s="529"/>
      <c r="F13" s="529"/>
      <c r="G13" s="528" t="s">
        <v>395</v>
      </c>
      <c r="H13" s="527">
        <v>-888357.85</v>
      </c>
      <c r="I13" s="527"/>
      <c r="J13" s="527">
        <v>6131792.9000000004</v>
      </c>
      <c r="K13" s="527">
        <v>5229882.99</v>
      </c>
      <c r="L13" s="527">
        <v>13552.06</v>
      </c>
      <c r="M13" s="526"/>
    </row>
    <row r="14" spans="2:14">
      <c r="B14" s="530">
        <v>1111</v>
      </c>
      <c r="C14" s="529"/>
      <c r="D14" s="529"/>
      <c r="E14" s="529"/>
      <c r="F14" s="529"/>
      <c r="G14" s="528" t="s">
        <v>391</v>
      </c>
      <c r="H14" s="527">
        <v>-784547.87</v>
      </c>
      <c r="I14" s="527"/>
      <c r="J14" s="527">
        <v>3429190.56</v>
      </c>
      <c r="K14" s="527">
        <v>2639555.52</v>
      </c>
      <c r="L14" s="527">
        <v>5087.17</v>
      </c>
      <c r="M14" s="526"/>
    </row>
    <row r="15" spans="2:14">
      <c r="B15" s="530">
        <v>1111</v>
      </c>
      <c r="C15" s="529">
        <v>1</v>
      </c>
      <c r="D15" s="529"/>
      <c r="E15" s="529"/>
      <c r="F15" s="529"/>
      <c r="G15" s="528" t="s">
        <v>2904</v>
      </c>
      <c r="H15" s="527">
        <v>-789547.87</v>
      </c>
      <c r="I15" s="527"/>
      <c r="J15" s="527">
        <v>3429190.56</v>
      </c>
      <c r="K15" s="527">
        <v>2639555.52</v>
      </c>
      <c r="L15" s="527">
        <v>87.17</v>
      </c>
      <c r="M15" s="526"/>
    </row>
    <row r="16" spans="2:14">
      <c r="B16" s="530">
        <v>1111</v>
      </c>
      <c r="C16" s="529">
        <v>1</v>
      </c>
      <c r="D16" s="529">
        <v>0</v>
      </c>
      <c r="E16" s="529">
        <v>0</v>
      </c>
      <c r="F16" s="529">
        <v>1</v>
      </c>
      <c r="G16" s="528" t="s">
        <v>2902</v>
      </c>
      <c r="H16" s="527">
        <v>-789547.87</v>
      </c>
      <c r="I16" s="527"/>
      <c r="J16" s="527">
        <v>3429190.56</v>
      </c>
      <c r="K16" s="527">
        <v>2639555.52</v>
      </c>
      <c r="L16" s="527">
        <v>87.17</v>
      </c>
      <c r="M16" s="526"/>
    </row>
    <row r="17" spans="2:13">
      <c r="B17" s="530">
        <v>1111</v>
      </c>
      <c r="C17" s="529">
        <v>2</v>
      </c>
      <c r="D17" s="529"/>
      <c r="E17" s="529"/>
      <c r="F17" s="529"/>
      <c r="G17" s="528" t="s">
        <v>2871</v>
      </c>
      <c r="H17" s="527">
        <v>5000</v>
      </c>
      <c r="I17" s="527"/>
      <c r="J17" s="527">
        <v>0</v>
      </c>
      <c r="K17" s="527">
        <v>0</v>
      </c>
      <c r="L17" s="527">
        <v>5000</v>
      </c>
      <c r="M17" s="526"/>
    </row>
    <row r="18" spans="2:13">
      <c r="B18" s="530">
        <v>1111</v>
      </c>
      <c r="C18" s="529">
        <v>2</v>
      </c>
      <c r="D18" s="529">
        <v>0</v>
      </c>
      <c r="E18" s="529">
        <v>0</v>
      </c>
      <c r="F18" s="529">
        <v>1</v>
      </c>
      <c r="G18" s="528" t="s">
        <v>2869</v>
      </c>
      <c r="H18" s="527">
        <v>5000</v>
      </c>
      <c r="I18" s="527"/>
      <c r="J18" s="527">
        <v>0</v>
      </c>
      <c r="K18" s="527">
        <v>0</v>
      </c>
      <c r="L18" s="527">
        <v>5000</v>
      </c>
      <c r="M18" s="526"/>
    </row>
    <row r="19" spans="2:13">
      <c r="B19" s="530">
        <v>1112</v>
      </c>
      <c r="C19" s="529"/>
      <c r="D19" s="529"/>
      <c r="E19" s="529"/>
      <c r="F19" s="529"/>
      <c r="G19" s="528" t="s">
        <v>387</v>
      </c>
      <c r="H19" s="527">
        <v>-103809.98</v>
      </c>
      <c r="I19" s="527"/>
      <c r="J19" s="527">
        <v>2702602.34</v>
      </c>
      <c r="K19" s="527">
        <v>2590327.4700000002</v>
      </c>
      <c r="L19" s="527">
        <v>8464.89</v>
      </c>
      <c r="M19" s="526"/>
    </row>
    <row r="20" spans="2:13">
      <c r="B20" s="530">
        <v>1112</v>
      </c>
      <c r="C20" s="529">
        <v>1</v>
      </c>
      <c r="D20" s="529"/>
      <c r="E20" s="529"/>
      <c r="F20" s="529"/>
      <c r="G20" s="528" t="s">
        <v>2867</v>
      </c>
      <c r="H20" s="527">
        <v>-103809.98</v>
      </c>
      <c r="I20" s="527"/>
      <c r="J20" s="527">
        <v>2702602.34</v>
      </c>
      <c r="K20" s="527">
        <v>2590327.4700000002</v>
      </c>
      <c r="L20" s="527">
        <v>8464.89</v>
      </c>
      <c r="M20" s="526"/>
    </row>
    <row r="21" spans="2:13">
      <c r="B21" s="530">
        <v>1112</v>
      </c>
      <c r="C21" s="529">
        <v>1</v>
      </c>
      <c r="D21" s="529">
        <v>0</v>
      </c>
      <c r="E21" s="529">
        <v>0</v>
      </c>
      <c r="F21" s="529">
        <v>1</v>
      </c>
      <c r="G21" s="528" t="s">
        <v>2865</v>
      </c>
      <c r="H21" s="527">
        <v>-104590.18</v>
      </c>
      <c r="I21" s="527"/>
      <c r="J21" s="527">
        <v>53032.23</v>
      </c>
      <c r="K21" s="527">
        <v>-51557.95</v>
      </c>
      <c r="L21" s="527">
        <v>0</v>
      </c>
      <c r="M21" s="526"/>
    </row>
    <row r="22" spans="2:13">
      <c r="B22" s="530">
        <v>1112</v>
      </c>
      <c r="C22" s="529">
        <v>1</v>
      </c>
      <c r="D22" s="529">
        <v>0</v>
      </c>
      <c r="E22" s="529">
        <v>0</v>
      </c>
      <c r="F22" s="529">
        <v>2</v>
      </c>
      <c r="G22" s="528" t="s">
        <v>2856</v>
      </c>
      <c r="H22" s="527">
        <v>-0.28999999999999998</v>
      </c>
      <c r="I22" s="527"/>
      <c r="J22" s="527">
        <v>0.28999999999999998</v>
      </c>
      <c r="K22" s="527">
        <v>0</v>
      </c>
      <c r="L22" s="527">
        <v>0</v>
      </c>
      <c r="M22" s="526"/>
    </row>
    <row r="23" spans="2:13">
      <c r="B23" s="530">
        <v>1112</v>
      </c>
      <c r="C23" s="529">
        <v>1</v>
      </c>
      <c r="D23" s="529">
        <v>0</v>
      </c>
      <c r="E23" s="529">
        <v>0</v>
      </c>
      <c r="F23" s="529">
        <v>3</v>
      </c>
      <c r="G23" s="528" t="s">
        <v>2853</v>
      </c>
      <c r="H23" s="527">
        <v>780.49</v>
      </c>
      <c r="I23" s="527"/>
      <c r="J23" s="527">
        <v>2649569.8199999998</v>
      </c>
      <c r="K23" s="527">
        <v>2641885.42</v>
      </c>
      <c r="L23" s="527">
        <v>8464.89</v>
      </c>
      <c r="M23" s="526"/>
    </row>
    <row r="24" spans="2:13" ht="18.75" customHeight="1">
      <c r="B24" s="530">
        <v>1120</v>
      </c>
      <c r="C24" s="529"/>
      <c r="D24" s="529"/>
      <c r="E24" s="529"/>
      <c r="F24" s="529"/>
      <c r="G24" s="528" t="s">
        <v>2737</v>
      </c>
      <c r="H24" s="527">
        <v>294.31</v>
      </c>
      <c r="I24" s="527"/>
      <c r="J24" s="527">
        <v>0</v>
      </c>
      <c r="K24" s="527">
        <v>291</v>
      </c>
      <c r="L24" s="527">
        <v>3.31</v>
      </c>
      <c r="M24" s="526"/>
    </row>
    <row r="25" spans="2:13">
      <c r="B25" s="530">
        <v>1121</v>
      </c>
      <c r="C25" s="529"/>
      <c r="D25" s="529"/>
      <c r="E25" s="529"/>
      <c r="F25" s="529"/>
      <c r="G25" s="528" t="s">
        <v>2736</v>
      </c>
      <c r="H25" s="527">
        <v>-57.4</v>
      </c>
      <c r="I25" s="527"/>
      <c r="J25" s="527">
        <v>0</v>
      </c>
      <c r="K25" s="527">
        <v>0</v>
      </c>
      <c r="L25" s="527">
        <v>-57.4</v>
      </c>
      <c r="M25" s="526"/>
    </row>
    <row r="26" spans="2:13">
      <c r="B26" s="530">
        <v>1121</v>
      </c>
      <c r="C26" s="529">
        <v>1</v>
      </c>
      <c r="D26" s="529"/>
      <c r="E26" s="529"/>
      <c r="F26" s="529"/>
      <c r="G26" s="528" t="s">
        <v>2734</v>
      </c>
      <c r="H26" s="527">
        <v>-57.4</v>
      </c>
      <c r="I26" s="527"/>
      <c r="J26" s="527">
        <v>0</v>
      </c>
      <c r="K26" s="527">
        <v>0</v>
      </c>
      <c r="L26" s="527">
        <v>-57.4</v>
      </c>
      <c r="M26" s="526"/>
    </row>
    <row r="27" spans="2:13">
      <c r="B27" s="530">
        <v>1121</v>
      </c>
      <c r="C27" s="529">
        <v>1</v>
      </c>
      <c r="D27" s="529">
        <v>0</v>
      </c>
      <c r="E27" s="529">
        <v>0</v>
      </c>
      <c r="F27" s="529">
        <v>1</v>
      </c>
      <c r="G27" s="528" t="s">
        <v>2732</v>
      </c>
      <c r="H27" s="527">
        <v>-57.4</v>
      </c>
      <c r="I27" s="527"/>
      <c r="J27" s="527">
        <v>0</v>
      </c>
      <c r="K27" s="527">
        <v>0</v>
      </c>
      <c r="L27" s="527">
        <v>-57.4</v>
      </c>
      <c r="M27" s="526"/>
    </row>
    <row r="28" spans="2:13">
      <c r="B28" s="530">
        <v>1123</v>
      </c>
      <c r="C28" s="529"/>
      <c r="D28" s="529"/>
      <c r="E28" s="529"/>
      <c r="F28" s="529"/>
      <c r="G28" s="528" t="s">
        <v>2731</v>
      </c>
      <c r="H28" s="527">
        <v>351.71</v>
      </c>
      <c r="I28" s="527"/>
      <c r="J28" s="527">
        <v>0</v>
      </c>
      <c r="K28" s="527">
        <v>291</v>
      </c>
      <c r="L28" s="527">
        <v>60.71</v>
      </c>
      <c r="M28" s="526"/>
    </row>
    <row r="29" spans="2:13">
      <c r="B29" s="530">
        <v>1123</v>
      </c>
      <c r="C29" s="529">
        <v>1</v>
      </c>
      <c r="D29" s="529"/>
      <c r="E29" s="529"/>
      <c r="F29" s="529"/>
      <c r="G29" s="528" t="s">
        <v>2729</v>
      </c>
      <c r="H29" s="527">
        <v>351.71</v>
      </c>
      <c r="I29" s="527"/>
      <c r="J29" s="527">
        <v>0</v>
      </c>
      <c r="K29" s="527">
        <v>291</v>
      </c>
      <c r="L29" s="527">
        <v>60.71</v>
      </c>
      <c r="M29" s="526"/>
    </row>
    <row r="30" spans="2:13">
      <c r="B30" s="530">
        <v>1123</v>
      </c>
      <c r="C30" s="529">
        <v>1</v>
      </c>
      <c r="D30" s="529">
        <v>0</v>
      </c>
      <c r="E30" s="529">
        <v>0</v>
      </c>
      <c r="F30" s="529">
        <v>1</v>
      </c>
      <c r="G30" s="528" t="s">
        <v>2727</v>
      </c>
      <c r="H30" s="527">
        <v>351.71</v>
      </c>
      <c r="I30" s="527"/>
      <c r="J30" s="527">
        <v>0</v>
      </c>
      <c r="K30" s="527">
        <v>291</v>
      </c>
      <c r="L30" s="527">
        <v>60.71</v>
      </c>
      <c r="M30" s="526"/>
    </row>
    <row r="31" spans="2:13">
      <c r="B31" s="530">
        <v>1200</v>
      </c>
      <c r="C31" s="529"/>
      <c r="D31" s="529"/>
      <c r="E31" s="529"/>
      <c r="F31" s="529"/>
      <c r="G31" s="528" t="s">
        <v>2725</v>
      </c>
      <c r="H31" s="527">
        <v>9365.44</v>
      </c>
      <c r="I31" s="527"/>
      <c r="J31" s="527">
        <v>0</v>
      </c>
      <c r="K31" s="527">
        <v>89.88</v>
      </c>
      <c r="L31" s="527">
        <v>9275.56</v>
      </c>
      <c r="M31" s="526"/>
    </row>
    <row r="32" spans="2:13">
      <c r="B32" s="530">
        <v>1240</v>
      </c>
      <c r="C32" s="529"/>
      <c r="D32" s="529"/>
      <c r="E32" s="529"/>
      <c r="F32" s="529"/>
      <c r="G32" s="528" t="s">
        <v>165</v>
      </c>
      <c r="H32" s="527">
        <v>14159</v>
      </c>
      <c r="I32" s="527"/>
      <c r="J32" s="527">
        <v>0</v>
      </c>
      <c r="K32" s="527">
        <v>0</v>
      </c>
      <c r="L32" s="527">
        <v>14159</v>
      </c>
      <c r="M32" s="526"/>
    </row>
    <row r="33" spans="2:13">
      <c r="B33" s="530">
        <v>1241</v>
      </c>
      <c r="C33" s="529"/>
      <c r="D33" s="529"/>
      <c r="E33" s="529"/>
      <c r="F33" s="529"/>
      <c r="G33" s="528" t="s">
        <v>161</v>
      </c>
      <c r="H33" s="527">
        <v>14159</v>
      </c>
      <c r="I33" s="527"/>
      <c r="J33" s="527">
        <v>0</v>
      </c>
      <c r="K33" s="527">
        <v>0</v>
      </c>
      <c r="L33" s="527">
        <v>14159</v>
      </c>
      <c r="M33" s="526"/>
    </row>
    <row r="34" spans="2:13">
      <c r="B34" s="530">
        <v>1241</v>
      </c>
      <c r="C34" s="529">
        <v>1</v>
      </c>
      <c r="D34" s="529"/>
      <c r="E34" s="529"/>
      <c r="F34" s="529"/>
      <c r="G34" s="528" t="s">
        <v>2723</v>
      </c>
      <c r="H34" s="527">
        <v>11160</v>
      </c>
      <c r="I34" s="527"/>
      <c r="J34" s="527">
        <v>0</v>
      </c>
      <c r="K34" s="527">
        <v>0</v>
      </c>
      <c r="L34" s="527">
        <v>11160</v>
      </c>
      <c r="M34" s="526"/>
    </row>
    <row r="35" spans="2:13">
      <c r="B35" s="530">
        <v>1241</v>
      </c>
      <c r="C35" s="529">
        <v>1</v>
      </c>
      <c r="D35" s="529">
        <v>0</v>
      </c>
      <c r="E35" s="529">
        <v>0</v>
      </c>
      <c r="F35" s="529">
        <v>1</v>
      </c>
      <c r="G35" s="528" t="s">
        <v>2721</v>
      </c>
      <c r="H35" s="527">
        <v>11160</v>
      </c>
      <c r="I35" s="527"/>
      <c r="J35" s="527">
        <v>0</v>
      </c>
      <c r="K35" s="527">
        <v>0</v>
      </c>
      <c r="L35" s="527">
        <v>11160</v>
      </c>
      <c r="M35" s="526"/>
    </row>
    <row r="36" spans="2:13">
      <c r="B36" s="530">
        <v>1241</v>
      </c>
      <c r="C36" s="529">
        <v>6</v>
      </c>
      <c r="D36" s="529"/>
      <c r="E36" s="529"/>
      <c r="F36" s="529"/>
      <c r="G36" s="528" t="s">
        <v>2719</v>
      </c>
      <c r="H36" s="527">
        <v>2999</v>
      </c>
      <c r="I36" s="527"/>
      <c r="J36" s="527">
        <v>0</v>
      </c>
      <c r="K36" s="527">
        <v>0</v>
      </c>
      <c r="L36" s="527">
        <v>2999</v>
      </c>
      <c r="M36" s="526"/>
    </row>
    <row r="37" spans="2:13">
      <c r="B37" s="530">
        <v>1241</v>
      </c>
      <c r="C37" s="529">
        <v>6</v>
      </c>
      <c r="D37" s="529">
        <v>0</v>
      </c>
      <c r="E37" s="529">
        <v>0</v>
      </c>
      <c r="F37" s="529">
        <v>1</v>
      </c>
      <c r="G37" s="528" t="s">
        <v>2717</v>
      </c>
      <c r="H37" s="527">
        <v>2999</v>
      </c>
      <c r="I37" s="527"/>
      <c r="J37" s="527">
        <v>0</v>
      </c>
      <c r="K37" s="527">
        <v>0</v>
      </c>
      <c r="L37" s="527">
        <v>2999</v>
      </c>
      <c r="M37" s="526"/>
    </row>
    <row r="38" spans="2:13">
      <c r="B38" s="530">
        <v>1260</v>
      </c>
      <c r="C38" s="529"/>
      <c r="D38" s="529"/>
      <c r="E38" s="529"/>
      <c r="F38" s="529"/>
      <c r="G38" s="528" t="s">
        <v>2716</v>
      </c>
      <c r="H38" s="527"/>
      <c r="I38" s="527">
        <v>4793.5600000000004</v>
      </c>
      <c r="J38" s="527">
        <v>0</v>
      </c>
      <c r="K38" s="527">
        <v>89.88</v>
      </c>
      <c r="L38" s="527"/>
      <c r="M38" s="526">
        <v>4883.4399999999996</v>
      </c>
    </row>
    <row r="39" spans="2:13">
      <c r="B39" s="530">
        <v>1263</v>
      </c>
      <c r="C39" s="529"/>
      <c r="D39" s="529"/>
      <c r="E39" s="529"/>
      <c r="F39" s="529"/>
      <c r="G39" s="528" t="s">
        <v>95</v>
      </c>
      <c r="H39" s="527"/>
      <c r="I39" s="527">
        <v>4793.5600000000004</v>
      </c>
      <c r="J39" s="527">
        <v>0</v>
      </c>
      <c r="K39" s="527">
        <v>89.88</v>
      </c>
      <c r="L39" s="527"/>
      <c r="M39" s="526">
        <v>4883.4399999999996</v>
      </c>
    </row>
    <row r="40" spans="2:13">
      <c r="B40" s="530">
        <v>1263</v>
      </c>
      <c r="C40" s="529">
        <v>0</v>
      </c>
      <c r="D40" s="529">
        <v>0</v>
      </c>
      <c r="E40" s="529">
        <v>0</v>
      </c>
      <c r="F40" s="529">
        <v>1</v>
      </c>
      <c r="G40" s="528" t="s">
        <v>2714</v>
      </c>
      <c r="H40" s="527"/>
      <c r="I40" s="527">
        <v>4456.51</v>
      </c>
      <c r="J40" s="527">
        <v>0</v>
      </c>
      <c r="K40" s="527">
        <v>0</v>
      </c>
      <c r="L40" s="527"/>
      <c r="M40" s="526">
        <v>4456.51</v>
      </c>
    </row>
    <row r="41" spans="2:13">
      <c r="B41" s="530">
        <v>1263</v>
      </c>
      <c r="C41" s="529">
        <v>0</v>
      </c>
      <c r="D41" s="529">
        <v>0</v>
      </c>
      <c r="E41" s="529">
        <v>0</v>
      </c>
      <c r="F41" s="529">
        <v>2</v>
      </c>
      <c r="G41" s="528" t="s">
        <v>2712</v>
      </c>
      <c r="H41" s="527"/>
      <c r="I41" s="527">
        <v>337.05</v>
      </c>
      <c r="J41" s="527">
        <v>0</v>
      </c>
      <c r="K41" s="527">
        <v>89.88</v>
      </c>
      <c r="L41" s="527"/>
      <c r="M41" s="526">
        <v>426.93</v>
      </c>
    </row>
    <row r="42" spans="2:13">
      <c r="B42" s="530">
        <v>2000</v>
      </c>
      <c r="C42" s="529"/>
      <c r="D42" s="529"/>
      <c r="E42" s="529"/>
      <c r="F42" s="529"/>
      <c r="G42" s="528" t="s">
        <v>401</v>
      </c>
      <c r="H42" s="527"/>
      <c r="I42" s="527">
        <v>-135297.54</v>
      </c>
      <c r="J42" s="527">
        <v>387832.07</v>
      </c>
      <c r="K42" s="527">
        <v>478816.31</v>
      </c>
      <c r="L42" s="527"/>
      <c r="M42" s="526">
        <v>-44313.3</v>
      </c>
    </row>
    <row r="43" spans="2:13">
      <c r="B43" s="530">
        <v>2100</v>
      </c>
      <c r="C43" s="529"/>
      <c r="D43" s="529"/>
      <c r="E43" s="529"/>
      <c r="F43" s="529"/>
      <c r="G43" s="528" t="s">
        <v>2699</v>
      </c>
      <c r="H43" s="527"/>
      <c r="I43" s="527">
        <v>-135297.54</v>
      </c>
      <c r="J43" s="527">
        <v>387832.07</v>
      </c>
      <c r="K43" s="527">
        <v>478816.31</v>
      </c>
      <c r="L43" s="527"/>
      <c r="M43" s="526">
        <v>-44313.3</v>
      </c>
    </row>
    <row r="44" spans="2:13">
      <c r="B44" s="530">
        <v>2110</v>
      </c>
      <c r="C44" s="529"/>
      <c r="D44" s="529"/>
      <c r="E44" s="529"/>
      <c r="F44" s="529"/>
      <c r="G44" s="528" t="s">
        <v>2698</v>
      </c>
      <c r="H44" s="527"/>
      <c r="I44" s="527">
        <v>-135297.54</v>
      </c>
      <c r="J44" s="527">
        <v>387832.07</v>
      </c>
      <c r="K44" s="527">
        <v>478816.31</v>
      </c>
      <c r="L44" s="527"/>
      <c r="M44" s="526">
        <v>-44313.3</v>
      </c>
    </row>
    <row r="45" spans="2:13">
      <c r="B45" s="530">
        <v>2112</v>
      </c>
      <c r="C45" s="529"/>
      <c r="D45" s="529"/>
      <c r="E45" s="529"/>
      <c r="F45" s="529"/>
      <c r="G45" s="528" t="s">
        <v>2697</v>
      </c>
      <c r="H45" s="527"/>
      <c r="I45" s="527">
        <v>-124559.67999999999</v>
      </c>
      <c r="J45" s="527">
        <v>-82039.679999999993</v>
      </c>
      <c r="K45" s="527">
        <v>42520</v>
      </c>
      <c r="L45" s="527"/>
      <c r="M45" s="526">
        <v>0</v>
      </c>
    </row>
    <row r="46" spans="2:13">
      <c r="B46" s="530">
        <v>2112</v>
      </c>
      <c r="C46" s="529">
        <v>1</v>
      </c>
      <c r="D46" s="529"/>
      <c r="E46" s="529"/>
      <c r="F46" s="529"/>
      <c r="G46" s="528" t="s">
        <v>2695</v>
      </c>
      <c r="H46" s="527"/>
      <c r="I46" s="527">
        <v>-124559.67999999999</v>
      </c>
      <c r="J46" s="527">
        <v>-82039.679999999993</v>
      </c>
      <c r="K46" s="527">
        <v>42520</v>
      </c>
      <c r="L46" s="527"/>
      <c r="M46" s="526">
        <v>0</v>
      </c>
    </row>
    <row r="47" spans="2:13">
      <c r="B47" s="530">
        <v>2112</v>
      </c>
      <c r="C47" s="529">
        <v>1</v>
      </c>
      <c r="D47" s="529">
        <v>0</v>
      </c>
      <c r="E47" s="529">
        <v>0</v>
      </c>
      <c r="F47" s="529">
        <v>1</v>
      </c>
      <c r="G47" s="528" t="s">
        <v>547</v>
      </c>
      <c r="H47" s="527"/>
      <c r="I47" s="527">
        <v>-25520</v>
      </c>
      <c r="J47" s="527">
        <v>0</v>
      </c>
      <c r="K47" s="527">
        <v>25520</v>
      </c>
      <c r="L47" s="527"/>
      <c r="M47" s="526">
        <v>0</v>
      </c>
    </row>
    <row r="48" spans="2:13">
      <c r="B48" s="530">
        <v>2112</v>
      </c>
      <c r="C48" s="529">
        <v>1</v>
      </c>
      <c r="D48" s="529">
        <v>0</v>
      </c>
      <c r="E48" s="529">
        <v>0</v>
      </c>
      <c r="F48" s="529">
        <v>3</v>
      </c>
      <c r="G48" s="528" t="s">
        <v>545</v>
      </c>
      <c r="H48" s="527"/>
      <c r="I48" s="527">
        <v>-67441.08</v>
      </c>
      <c r="J48" s="527">
        <v>-67441.08</v>
      </c>
      <c r="K48" s="527">
        <v>0</v>
      </c>
      <c r="L48" s="527"/>
      <c r="M48" s="526">
        <v>0</v>
      </c>
    </row>
    <row r="49" spans="2:13">
      <c r="B49" s="530">
        <v>2112</v>
      </c>
      <c r="C49" s="529">
        <v>1</v>
      </c>
      <c r="D49" s="529">
        <v>0</v>
      </c>
      <c r="E49" s="529">
        <v>0</v>
      </c>
      <c r="F49" s="529">
        <v>4</v>
      </c>
      <c r="G49" s="528" t="s">
        <v>543</v>
      </c>
      <c r="H49" s="527"/>
      <c r="I49" s="527">
        <v>-14598.6</v>
      </c>
      <c r="J49" s="527">
        <v>-14598.6</v>
      </c>
      <c r="K49" s="527">
        <v>0</v>
      </c>
      <c r="L49" s="527"/>
      <c r="M49" s="526">
        <v>0</v>
      </c>
    </row>
    <row r="50" spans="2:13">
      <c r="B50" s="530">
        <v>2112</v>
      </c>
      <c r="C50" s="529">
        <v>1</v>
      </c>
      <c r="D50" s="529">
        <v>0</v>
      </c>
      <c r="E50" s="529">
        <v>0</v>
      </c>
      <c r="F50" s="529">
        <v>2112</v>
      </c>
      <c r="G50" s="528" t="s">
        <v>541</v>
      </c>
      <c r="H50" s="527"/>
      <c r="I50" s="527">
        <v>-17000</v>
      </c>
      <c r="J50" s="527">
        <v>0</v>
      </c>
      <c r="K50" s="527">
        <v>17000</v>
      </c>
      <c r="L50" s="527"/>
      <c r="M50" s="526">
        <v>0</v>
      </c>
    </row>
    <row r="51" spans="2:13">
      <c r="B51" s="530">
        <v>2117</v>
      </c>
      <c r="C51" s="529"/>
      <c r="D51" s="529"/>
      <c r="E51" s="529"/>
      <c r="F51" s="529"/>
      <c r="G51" s="528" t="s">
        <v>2682</v>
      </c>
      <c r="H51" s="527"/>
      <c r="I51" s="527">
        <v>-10737.86</v>
      </c>
      <c r="J51" s="527">
        <v>469871.75</v>
      </c>
      <c r="K51" s="527">
        <v>436296.31</v>
      </c>
      <c r="L51" s="527"/>
      <c r="M51" s="526">
        <v>-44313.3</v>
      </c>
    </row>
    <row r="52" spans="2:13">
      <c r="B52" s="530">
        <v>2117</v>
      </c>
      <c r="C52" s="529">
        <v>1</v>
      </c>
      <c r="D52" s="529"/>
      <c r="E52" s="529"/>
      <c r="F52" s="529"/>
      <c r="G52" s="528" t="s">
        <v>2680</v>
      </c>
      <c r="H52" s="527"/>
      <c r="I52" s="527">
        <v>-10737.86</v>
      </c>
      <c r="J52" s="527">
        <v>469871.75</v>
      </c>
      <c r="K52" s="527">
        <v>436296.31</v>
      </c>
      <c r="L52" s="527"/>
      <c r="M52" s="526">
        <v>-44313.3</v>
      </c>
    </row>
    <row r="53" spans="2:13">
      <c r="B53" s="530">
        <v>2117</v>
      </c>
      <c r="C53" s="529">
        <v>1</v>
      </c>
      <c r="D53" s="529">
        <v>1</v>
      </c>
      <c r="E53" s="529"/>
      <c r="F53" s="529"/>
      <c r="G53" s="528" t="s">
        <v>2678</v>
      </c>
      <c r="H53" s="527"/>
      <c r="I53" s="527">
        <v>-10737.86</v>
      </c>
      <c r="J53" s="527">
        <v>469871.75</v>
      </c>
      <c r="K53" s="527">
        <v>436296.31</v>
      </c>
      <c r="L53" s="527"/>
      <c r="M53" s="526">
        <v>-44313.3</v>
      </c>
    </row>
    <row r="54" spans="2:13">
      <c r="B54" s="530">
        <v>2117</v>
      </c>
      <c r="C54" s="529">
        <v>1</v>
      </c>
      <c r="D54" s="529">
        <v>1</v>
      </c>
      <c r="E54" s="529">
        <v>2</v>
      </c>
      <c r="F54" s="529"/>
      <c r="G54" s="528" t="s">
        <v>2676</v>
      </c>
      <c r="H54" s="527"/>
      <c r="I54" s="527">
        <v>-57478.85</v>
      </c>
      <c r="J54" s="527">
        <v>275176.75</v>
      </c>
      <c r="K54" s="527">
        <v>186960.56</v>
      </c>
      <c r="L54" s="527"/>
      <c r="M54" s="526">
        <v>-145695.04000000001</v>
      </c>
    </row>
    <row r="55" spans="2:13">
      <c r="B55" s="530">
        <v>2117</v>
      </c>
      <c r="C55" s="529">
        <v>1</v>
      </c>
      <c r="D55" s="529">
        <v>1</v>
      </c>
      <c r="E55" s="529">
        <v>2</v>
      </c>
      <c r="F55" s="529">
        <v>3</v>
      </c>
      <c r="G55" s="528" t="s">
        <v>535</v>
      </c>
      <c r="H55" s="527"/>
      <c r="I55" s="527">
        <v>-32802.449999999997</v>
      </c>
      <c r="J55" s="527">
        <v>143569.18</v>
      </c>
      <c r="K55" s="527">
        <v>94058.32</v>
      </c>
      <c r="L55" s="527"/>
      <c r="M55" s="526">
        <v>-82313.31</v>
      </c>
    </row>
    <row r="56" spans="2:13">
      <c r="B56" s="530">
        <v>2117</v>
      </c>
      <c r="C56" s="529">
        <v>1</v>
      </c>
      <c r="D56" s="529">
        <v>1</v>
      </c>
      <c r="E56" s="529">
        <v>2</v>
      </c>
      <c r="F56" s="529">
        <v>4</v>
      </c>
      <c r="G56" s="528" t="s">
        <v>533</v>
      </c>
      <c r="H56" s="527"/>
      <c r="I56" s="527">
        <v>-22475.17</v>
      </c>
      <c r="J56" s="527">
        <v>107056.82</v>
      </c>
      <c r="K56" s="527">
        <v>71314.710000000006</v>
      </c>
      <c r="L56" s="527"/>
      <c r="M56" s="526">
        <v>-58217.279999999999</v>
      </c>
    </row>
    <row r="57" spans="2:13">
      <c r="B57" s="530">
        <v>2117</v>
      </c>
      <c r="C57" s="529">
        <v>1</v>
      </c>
      <c r="D57" s="529">
        <v>1</v>
      </c>
      <c r="E57" s="529">
        <v>2</v>
      </c>
      <c r="F57" s="529">
        <v>5</v>
      </c>
      <c r="G57" s="528" t="s">
        <v>531</v>
      </c>
      <c r="H57" s="527"/>
      <c r="I57" s="527">
        <v>-2201.23</v>
      </c>
      <c r="J57" s="527">
        <v>24550.75</v>
      </c>
      <c r="K57" s="527">
        <v>21587.53</v>
      </c>
      <c r="L57" s="527"/>
      <c r="M57" s="526">
        <v>-5164.45</v>
      </c>
    </row>
    <row r="58" spans="2:13">
      <c r="B58" s="530">
        <v>2117</v>
      </c>
      <c r="C58" s="529">
        <v>1</v>
      </c>
      <c r="D58" s="529">
        <v>1</v>
      </c>
      <c r="E58" s="529">
        <v>3</v>
      </c>
      <c r="F58" s="529"/>
      <c r="G58" s="528" t="s">
        <v>2581</v>
      </c>
      <c r="H58" s="527"/>
      <c r="I58" s="527">
        <v>46740.99</v>
      </c>
      <c r="J58" s="527">
        <v>194695</v>
      </c>
      <c r="K58" s="527">
        <v>249335.75</v>
      </c>
      <c r="L58" s="527"/>
      <c r="M58" s="526">
        <v>101381.74</v>
      </c>
    </row>
    <row r="59" spans="2:13">
      <c r="B59" s="530">
        <v>2117</v>
      </c>
      <c r="C59" s="529">
        <v>1</v>
      </c>
      <c r="D59" s="529">
        <v>1</v>
      </c>
      <c r="E59" s="529">
        <v>3</v>
      </c>
      <c r="F59" s="529">
        <v>1</v>
      </c>
      <c r="G59" s="528" t="s">
        <v>527</v>
      </c>
      <c r="H59" s="527"/>
      <c r="I59" s="527">
        <v>35066.910000000003</v>
      </c>
      <c r="J59" s="527">
        <v>203548</v>
      </c>
      <c r="K59" s="527">
        <v>249335.75</v>
      </c>
      <c r="L59" s="527"/>
      <c r="M59" s="526">
        <v>80854.66</v>
      </c>
    </row>
    <row r="60" spans="2:13">
      <c r="B60" s="530">
        <v>2117</v>
      </c>
      <c r="C60" s="529">
        <v>1</v>
      </c>
      <c r="D60" s="529">
        <v>1</v>
      </c>
      <c r="E60" s="529">
        <v>3</v>
      </c>
      <c r="F60" s="529">
        <v>2</v>
      </c>
      <c r="G60" s="528" t="s">
        <v>525</v>
      </c>
      <c r="H60" s="527"/>
      <c r="I60" s="527">
        <v>12361.78</v>
      </c>
      <c r="J60" s="527">
        <v>0</v>
      </c>
      <c r="K60" s="527">
        <v>0</v>
      </c>
      <c r="L60" s="527"/>
      <c r="M60" s="526">
        <v>12361.78</v>
      </c>
    </row>
    <row r="61" spans="2:13">
      <c r="B61" s="530">
        <v>2117</v>
      </c>
      <c r="C61" s="529">
        <v>1</v>
      </c>
      <c r="D61" s="529">
        <v>1</v>
      </c>
      <c r="E61" s="529">
        <v>3</v>
      </c>
      <c r="F61" s="529">
        <v>3</v>
      </c>
      <c r="G61" s="528" t="s">
        <v>521</v>
      </c>
      <c r="H61" s="527"/>
      <c r="I61" s="527">
        <v>-687.7</v>
      </c>
      <c r="J61" s="527">
        <v>-8853</v>
      </c>
      <c r="K61" s="527">
        <v>0</v>
      </c>
      <c r="L61" s="527"/>
      <c r="M61" s="526">
        <v>8165.3</v>
      </c>
    </row>
    <row r="62" spans="2:13">
      <c r="B62" s="530">
        <v>3000</v>
      </c>
      <c r="C62" s="529"/>
      <c r="D62" s="529"/>
      <c r="E62" s="529"/>
      <c r="F62" s="529"/>
      <c r="G62" s="528" t="s">
        <v>2534</v>
      </c>
      <c r="H62" s="527"/>
      <c r="I62" s="527">
        <v>-743400.56</v>
      </c>
      <c r="J62" s="527">
        <v>-9312.17</v>
      </c>
      <c r="K62" s="527">
        <v>711500.66</v>
      </c>
      <c r="L62" s="527"/>
      <c r="M62" s="526">
        <v>-22587.73</v>
      </c>
    </row>
    <row r="63" spans="2:13">
      <c r="B63" s="530">
        <v>3200</v>
      </c>
      <c r="C63" s="529"/>
      <c r="D63" s="529"/>
      <c r="E63" s="529"/>
      <c r="F63" s="529"/>
      <c r="G63" s="528" t="s">
        <v>2533</v>
      </c>
      <c r="H63" s="527"/>
      <c r="I63" s="527">
        <v>-743400.56</v>
      </c>
      <c r="J63" s="527">
        <v>-9312.17</v>
      </c>
      <c r="K63" s="527">
        <v>711500.66</v>
      </c>
      <c r="L63" s="527"/>
      <c r="M63" s="526">
        <v>-22587.73</v>
      </c>
    </row>
    <row r="64" spans="2:13">
      <c r="B64" s="530">
        <v>3220</v>
      </c>
      <c r="C64" s="529"/>
      <c r="D64" s="529"/>
      <c r="E64" s="529"/>
      <c r="F64" s="529"/>
      <c r="G64" s="528" t="s">
        <v>52</v>
      </c>
      <c r="H64" s="527"/>
      <c r="I64" s="527">
        <v>-743400.56</v>
      </c>
      <c r="J64" s="527">
        <v>-9312.17</v>
      </c>
      <c r="K64" s="527">
        <v>711500.66</v>
      </c>
      <c r="L64" s="527"/>
      <c r="M64" s="526">
        <v>-22587.73</v>
      </c>
    </row>
    <row r="65" spans="2:13">
      <c r="B65" s="530">
        <v>3221</v>
      </c>
      <c r="C65" s="529"/>
      <c r="D65" s="529"/>
      <c r="E65" s="529"/>
      <c r="F65" s="529"/>
      <c r="G65" s="528" t="s">
        <v>52</v>
      </c>
      <c r="H65" s="527"/>
      <c r="I65" s="527">
        <v>-743400.56</v>
      </c>
      <c r="J65" s="527">
        <v>-9312.17</v>
      </c>
      <c r="K65" s="527">
        <v>711500.66</v>
      </c>
      <c r="L65" s="527"/>
      <c r="M65" s="526">
        <v>-22587.73</v>
      </c>
    </row>
    <row r="66" spans="2:13">
      <c r="B66" s="530">
        <v>3221</v>
      </c>
      <c r="C66" s="529">
        <v>1</v>
      </c>
      <c r="D66" s="529"/>
      <c r="E66" s="529"/>
      <c r="F66" s="529"/>
      <c r="G66" s="528" t="s">
        <v>2531</v>
      </c>
      <c r="H66" s="527"/>
      <c r="I66" s="527">
        <v>-743400.56</v>
      </c>
      <c r="J66" s="527">
        <v>-9312.17</v>
      </c>
      <c r="K66" s="527">
        <v>711500.66</v>
      </c>
      <c r="L66" s="527"/>
      <c r="M66" s="526">
        <v>-22587.73</v>
      </c>
    </row>
    <row r="67" spans="2:13">
      <c r="B67" s="530">
        <v>3221</v>
      </c>
      <c r="C67" s="529">
        <v>1</v>
      </c>
      <c r="D67" s="529">
        <v>0</v>
      </c>
      <c r="E67" s="529">
        <v>0</v>
      </c>
      <c r="F67" s="529">
        <v>1</v>
      </c>
      <c r="G67" s="528" t="s">
        <v>2529</v>
      </c>
      <c r="H67" s="527"/>
      <c r="I67" s="527">
        <v>-743400.56</v>
      </c>
      <c r="J67" s="527">
        <v>-9312.17</v>
      </c>
      <c r="K67" s="527">
        <v>711500.66</v>
      </c>
      <c r="L67" s="527"/>
      <c r="M67" s="526">
        <v>-22587.73</v>
      </c>
    </row>
    <row r="68" spans="2:13">
      <c r="B68" s="530">
        <v>4000</v>
      </c>
      <c r="C68" s="529"/>
      <c r="D68" s="529"/>
      <c r="E68" s="529"/>
      <c r="F68" s="529"/>
      <c r="G68" s="528" t="s">
        <v>468</v>
      </c>
      <c r="H68" s="527"/>
      <c r="I68" s="527">
        <v>0</v>
      </c>
      <c r="J68" s="527">
        <v>0</v>
      </c>
      <c r="K68" s="527">
        <v>2649569.8199999998</v>
      </c>
      <c r="L68" s="527"/>
      <c r="M68" s="526">
        <v>2649569.8199999998</v>
      </c>
    </row>
    <row r="69" spans="2:13">
      <c r="B69" s="530">
        <v>4200</v>
      </c>
      <c r="C69" s="529"/>
      <c r="D69" s="529"/>
      <c r="E69" s="529"/>
      <c r="F69" s="529"/>
      <c r="G69" s="528" t="s">
        <v>2163</v>
      </c>
      <c r="H69" s="527"/>
      <c r="I69" s="527">
        <v>0</v>
      </c>
      <c r="J69" s="527">
        <v>0</v>
      </c>
      <c r="K69" s="527">
        <v>2649568.09</v>
      </c>
      <c r="L69" s="527"/>
      <c r="M69" s="526">
        <v>2649568.09</v>
      </c>
    </row>
    <row r="70" spans="2:13">
      <c r="B70" s="530">
        <v>4220</v>
      </c>
      <c r="C70" s="529"/>
      <c r="D70" s="529"/>
      <c r="E70" s="529"/>
      <c r="F70" s="529"/>
      <c r="G70" s="528" t="s">
        <v>2161</v>
      </c>
      <c r="H70" s="527"/>
      <c r="I70" s="527">
        <v>0</v>
      </c>
      <c r="J70" s="527">
        <v>0</v>
      </c>
      <c r="K70" s="527">
        <v>2649568.09</v>
      </c>
      <c r="L70" s="527"/>
      <c r="M70" s="526">
        <v>2649568.09</v>
      </c>
    </row>
    <row r="71" spans="2:13">
      <c r="B71" s="530">
        <v>4223</v>
      </c>
      <c r="C71" s="529"/>
      <c r="D71" s="529"/>
      <c r="E71" s="529"/>
      <c r="F71" s="529"/>
      <c r="G71" s="528" t="s">
        <v>442</v>
      </c>
      <c r="H71" s="527"/>
      <c r="I71" s="527">
        <v>0</v>
      </c>
      <c r="J71" s="527">
        <v>0</v>
      </c>
      <c r="K71" s="527">
        <v>2649568.09</v>
      </c>
      <c r="L71" s="527"/>
      <c r="M71" s="526">
        <v>2649568.09</v>
      </c>
    </row>
    <row r="72" spans="2:13">
      <c r="B72" s="530">
        <v>4223</v>
      </c>
      <c r="C72" s="529">
        <v>1</v>
      </c>
      <c r="D72" s="529"/>
      <c r="E72" s="529"/>
      <c r="F72" s="529"/>
      <c r="G72" s="528" t="s">
        <v>442</v>
      </c>
      <c r="H72" s="527"/>
      <c r="I72" s="527">
        <v>0</v>
      </c>
      <c r="J72" s="527">
        <v>0</v>
      </c>
      <c r="K72" s="527">
        <v>2649568.09</v>
      </c>
      <c r="L72" s="527"/>
      <c r="M72" s="526">
        <v>2649568.09</v>
      </c>
    </row>
    <row r="73" spans="2:13">
      <c r="B73" s="530">
        <v>4223</v>
      </c>
      <c r="C73" s="529">
        <v>1</v>
      </c>
      <c r="D73" s="529">
        <v>1</v>
      </c>
      <c r="E73" s="529"/>
      <c r="F73" s="529"/>
      <c r="G73" s="528" t="s">
        <v>442</v>
      </c>
      <c r="H73" s="527"/>
      <c r="I73" s="527">
        <v>0</v>
      </c>
      <c r="J73" s="527">
        <v>0</v>
      </c>
      <c r="K73" s="527">
        <v>2649568.09</v>
      </c>
      <c r="L73" s="527"/>
      <c r="M73" s="526">
        <v>2649568.09</v>
      </c>
    </row>
    <row r="74" spans="2:13">
      <c r="B74" s="530">
        <v>4223</v>
      </c>
      <c r="C74" s="529">
        <v>1</v>
      </c>
      <c r="D74" s="529">
        <v>1</v>
      </c>
      <c r="E74" s="529">
        <v>0</v>
      </c>
      <c r="F74" s="529">
        <v>2</v>
      </c>
      <c r="G74" s="528" t="s">
        <v>2156</v>
      </c>
      <c r="H74" s="527"/>
      <c r="I74" s="527">
        <v>0</v>
      </c>
      <c r="J74" s="527">
        <v>0</v>
      </c>
      <c r="K74" s="527">
        <v>2649568.09</v>
      </c>
      <c r="L74" s="527"/>
      <c r="M74" s="526">
        <v>2649568.09</v>
      </c>
    </row>
    <row r="75" spans="2:13">
      <c r="B75" s="530">
        <v>4300</v>
      </c>
      <c r="C75" s="529"/>
      <c r="D75" s="529"/>
      <c r="E75" s="529"/>
      <c r="F75" s="529"/>
      <c r="G75" s="528" t="s">
        <v>2141</v>
      </c>
      <c r="H75" s="527"/>
      <c r="I75" s="527">
        <v>0</v>
      </c>
      <c r="J75" s="527">
        <v>0</v>
      </c>
      <c r="K75" s="527">
        <v>1.73</v>
      </c>
      <c r="L75" s="527"/>
      <c r="M75" s="526">
        <v>1.73</v>
      </c>
    </row>
    <row r="76" spans="2:13">
      <c r="B76" s="530">
        <v>4310</v>
      </c>
      <c r="C76" s="529"/>
      <c r="D76" s="529"/>
      <c r="E76" s="529"/>
      <c r="F76" s="529"/>
      <c r="G76" s="528" t="s">
        <v>456</v>
      </c>
      <c r="H76" s="527"/>
      <c r="I76" s="527">
        <v>0</v>
      </c>
      <c r="J76" s="527">
        <v>0</v>
      </c>
      <c r="K76" s="527">
        <v>1.73</v>
      </c>
      <c r="L76" s="527"/>
      <c r="M76" s="526">
        <v>1.73</v>
      </c>
    </row>
    <row r="77" spans="2:13">
      <c r="B77" s="530">
        <v>4319</v>
      </c>
      <c r="C77" s="529"/>
      <c r="D77" s="529"/>
      <c r="E77" s="529"/>
      <c r="F77" s="529"/>
      <c r="G77" s="528" t="s">
        <v>2135</v>
      </c>
      <c r="H77" s="527"/>
      <c r="I77" s="527">
        <v>0</v>
      </c>
      <c r="J77" s="527">
        <v>0</v>
      </c>
      <c r="K77" s="527">
        <v>1.73</v>
      </c>
      <c r="L77" s="527"/>
      <c r="M77" s="526">
        <v>1.73</v>
      </c>
    </row>
    <row r="78" spans="2:13">
      <c r="B78" s="530">
        <v>4319</v>
      </c>
      <c r="C78" s="529">
        <v>1</v>
      </c>
      <c r="D78" s="529"/>
      <c r="E78" s="529"/>
      <c r="F78" s="529"/>
      <c r="G78" s="528" t="s">
        <v>2135</v>
      </c>
      <c r="H78" s="527"/>
      <c r="I78" s="527">
        <v>0</v>
      </c>
      <c r="J78" s="527">
        <v>0</v>
      </c>
      <c r="K78" s="527">
        <v>1.73</v>
      </c>
      <c r="L78" s="527"/>
      <c r="M78" s="526">
        <v>1.73</v>
      </c>
    </row>
    <row r="79" spans="2:13">
      <c r="B79" s="530">
        <v>4319</v>
      </c>
      <c r="C79" s="529">
        <v>1</v>
      </c>
      <c r="D79" s="529">
        <v>1</v>
      </c>
      <c r="E79" s="529"/>
      <c r="F79" s="529"/>
      <c r="G79" s="528" t="s">
        <v>2135</v>
      </c>
      <c r="H79" s="527"/>
      <c r="I79" s="527">
        <v>0</v>
      </c>
      <c r="J79" s="527">
        <v>0</v>
      </c>
      <c r="K79" s="527">
        <v>1.73</v>
      </c>
      <c r="L79" s="527"/>
      <c r="M79" s="526">
        <v>1.73</v>
      </c>
    </row>
    <row r="80" spans="2:13">
      <c r="B80" s="530">
        <v>4319</v>
      </c>
      <c r="C80" s="529">
        <v>1</v>
      </c>
      <c r="D80" s="529">
        <v>1</v>
      </c>
      <c r="E80" s="529">
        <v>0</v>
      </c>
      <c r="F80" s="529">
        <v>1</v>
      </c>
      <c r="G80" s="528" t="s">
        <v>2135</v>
      </c>
      <c r="H80" s="527"/>
      <c r="I80" s="527">
        <v>0</v>
      </c>
      <c r="J80" s="527">
        <v>0</v>
      </c>
      <c r="K80" s="527">
        <v>1.73</v>
      </c>
      <c r="L80" s="527"/>
      <c r="M80" s="526">
        <v>1.73</v>
      </c>
    </row>
    <row r="81" spans="2:13">
      <c r="B81" s="530">
        <v>5000</v>
      </c>
      <c r="C81" s="529"/>
      <c r="D81" s="529"/>
      <c r="E81" s="529"/>
      <c r="F81" s="529"/>
      <c r="G81" s="528" t="s">
        <v>2484</v>
      </c>
      <c r="H81" s="527">
        <v>0</v>
      </c>
      <c r="I81" s="527"/>
      <c r="J81" s="527">
        <v>2559837.86</v>
      </c>
      <c r="K81" s="527">
        <v>0</v>
      </c>
      <c r="L81" s="527">
        <v>2559837.86</v>
      </c>
      <c r="M81" s="526"/>
    </row>
    <row r="82" spans="2:13">
      <c r="B82" s="530">
        <v>5100</v>
      </c>
      <c r="C82" s="529"/>
      <c r="D82" s="529"/>
      <c r="E82" s="529"/>
      <c r="F82" s="529"/>
      <c r="G82" s="528" t="s">
        <v>449</v>
      </c>
      <c r="H82" s="527">
        <v>0</v>
      </c>
      <c r="I82" s="527"/>
      <c r="J82" s="527">
        <v>2559747.98</v>
      </c>
      <c r="K82" s="527">
        <v>0</v>
      </c>
      <c r="L82" s="527">
        <v>2559747.98</v>
      </c>
      <c r="M82" s="526"/>
    </row>
    <row r="83" spans="2:13">
      <c r="B83" s="530">
        <v>5100</v>
      </c>
      <c r="C83" s="529">
        <v>0</v>
      </c>
      <c r="D83" s="529">
        <v>0</v>
      </c>
      <c r="E83" s="529">
        <v>0</v>
      </c>
      <c r="F83" s="529">
        <v>1000</v>
      </c>
      <c r="G83" s="528" t="s">
        <v>1003</v>
      </c>
      <c r="H83" s="527">
        <v>0</v>
      </c>
      <c r="I83" s="527"/>
      <c r="J83" s="527">
        <v>2288031.9300000002</v>
      </c>
      <c r="K83" s="527">
        <v>0</v>
      </c>
      <c r="L83" s="527">
        <v>2288031.9300000002</v>
      </c>
      <c r="M83" s="526"/>
    </row>
    <row r="84" spans="2:13">
      <c r="B84" s="530">
        <v>5100</v>
      </c>
      <c r="C84" s="529">
        <v>0</v>
      </c>
      <c r="D84" s="529">
        <v>0</v>
      </c>
      <c r="E84" s="529">
        <v>0</v>
      </c>
      <c r="F84" s="529">
        <v>1100</v>
      </c>
      <c r="G84" s="528" t="s">
        <v>1001</v>
      </c>
      <c r="H84" s="527">
        <v>0</v>
      </c>
      <c r="I84" s="527"/>
      <c r="J84" s="527">
        <v>1541939.8</v>
      </c>
      <c r="K84" s="527">
        <v>0</v>
      </c>
      <c r="L84" s="527">
        <v>1541939.8</v>
      </c>
      <c r="M84" s="526"/>
    </row>
    <row r="85" spans="2:13">
      <c r="B85" s="530">
        <v>5100</v>
      </c>
      <c r="C85" s="529">
        <v>0</v>
      </c>
      <c r="D85" s="529">
        <v>0</v>
      </c>
      <c r="E85" s="529">
        <v>0</v>
      </c>
      <c r="F85" s="529">
        <v>1130</v>
      </c>
      <c r="G85" s="528" t="s">
        <v>999</v>
      </c>
      <c r="H85" s="527">
        <v>0</v>
      </c>
      <c r="I85" s="527"/>
      <c r="J85" s="527">
        <v>1541939.8</v>
      </c>
      <c r="K85" s="527">
        <v>0</v>
      </c>
      <c r="L85" s="527">
        <v>1541939.8</v>
      </c>
      <c r="M85" s="526"/>
    </row>
    <row r="86" spans="2:13">
      <c r="B86" s="530">
        <v>5100</v>
      </c>
      <c r="C86" s="529">
        <v>0</v>
      </c>
      <c r="D86" s="529">
        <v>0</v>
      </c>
      <c r="E86" s="529">
        <v>0</v>
      </c>
      <c r="F86" s="529">
        <v>1131</v>
      </c>
      <c r="G86" s="528" t="s">
        <v>997</v>
      </c>
      <c r="H86" s="527">
        <v>0</v>
      </c>
      <c r="I86" s="527"/>
      <c r="J86" s="527">
        <v>1541939.8</v>
      </c>
      <c r="K86" s="527">
        <v>0</v>
      </c>
      <c r="L86" s="527">
        <v>1541939.8</v>
      </c>
      <c r="M86" s="526"/>
    </row>
    <row r="87" spans="2:13">
      <c r="B87" s="530">
        <v>5100</v>
      </c>
      <c r="C87" s="529">
        <v>0</v>
      </c>
      <c r="D87" s="529">
        <v>0</v>
      </c>
      <c r="E87" s="529">
        <v>0</v>
      </c>
      <c r="F87" s="529">
        <v>1300</v>
      </c>
      <c r="G87" s="528" t="s">
        <v>971</v>
      </c>
      <c r="H87" s="527">
        <v>0</v>
      </c>
      <c r="I87" s="527"/>
      <c r="J87" s="527">
        <v>538399.59</v>
      </c>
      <c r="K87" s="527">
        <v>0</v>
      </c>
      <c r="L87" s="527">
        <v>538399.59</v>
      </c>
      <c r="M87" s="526"/>
    </row>
    <row r="88" spans="2:13">
      <c r="B88" s="530">
        <v>5100</v>
      </c>
      <c r="C88" s="529">
        <v>0</v>
      </c>
      <c r="D88" s="529">
        <v>0</v>
      </c>
      <c r="E88" s="529">
        <v>0</v>
      </c>
      <c r="F88" s="529">
        <v>1320</v>
      </c>
      <c r="G88" s="528" t="s">
        <v>969</v>
      </c>
      <c r="H88" s="527">
        <v>0</v>
      </c>
      <c r="I88" s="527"/>
      <c r="J88" s="527">
        <v>417722.57</v>
      </c>
      <c r="K88" s="527">
        <v>0</v>
      </c>
      <c r="L88" s="527">
        <v>417722.57</v>
      </c>
      <c r="M88" s="526"/>
    </row>
    <row r="89" spans="2:13">
      <c r="B89" s="530">
        <v>5100</v>
      </c>
      <c r="C89" s="529">
        <v>0</v>
      </c>
      <c r="D89" s="529">
        <v>0</v>
      </c>
      <c r="E89" s="529">
        <v>0</v>
      </c>
      <c r="F89" s="529">
        <v>1321</v>
      </c>
      <c r="G89" s="528" t="s">
        <v>967</v>
      </c>
      <c r="H89" s="527">
        <v>0</v>
      </c>
      <c r="I89" s="527"/>
      <c r="J89" s="527">
        <v>115159.31</v>
      </c>
      <c r="K89" s="527">
        <v>0</v>
      </c>
      <c r="L89" s="527">
        <v>115159.31</v>
      </c>
      <c r="M89" s="526"/>
    </row>
    <row r="90" spans="2:13">
      <c r="B90" s="530">
        <v>5100</v>
      </c>
      <c r="C90" s="529">
        <v>0</v>
      </c>
      <c r="D90" s="529">
        <v>0</v>
      </c>
      <c r="E90" s="529">
        <v>0</v>
      </c>
      <c r="F90" s="529">
        <v>1322</v>
      </c>
      <c r="G90" s="528" t="s">
        <v>961</v>
      </c>
      <c r="H90" s="527">
        <v>0</v>
      </c>
      <c r="I90" s="527"/>
      <c r="J90" s="527">
        <v>302563.26</v>
      </c>
      <c r="K90" s="527">
        <v>0</v>
      </c>
      <c r="L90" s="527">
        <v>302563.26</v>
      </c>
      <c r="M90" s="526"/>
    </row>
    <row r="91" spans="2:13">
      <c r="B91" s="530">
        <v>5100</v>
      </c>
      <c r="C91" s="529">
        <v>0</v>
      </c>
      <c r="D91" s="529">
        <v>0</v>
      </c>
      <c r="E91" s="529">
        <v>0</v>
      </c>
      <c r="F91" s="529">
        <v>1340</v>
      </c>
      <c r="G91" s="528" t="s">
        <v>957</v>
      </c>
      <c r="H91" s="527">
        <v>0</v>
      </c>
      <c r="I91" s="527"/>
      <c r="J91" s="527">
        <v>120677.02</v>
      </c>
      <c r="K91" s="527">
        <v>0</v>
      </c>
      <c r="L91" s="527">
        <v>120677.02</v>
      </c>
      <c r="M91" s="526"/>
    </row>
    <row r="92" spans="2:13">
      <c r="B92" s="530">
        <v>5100</v>
      </c>
      <c r="C92" s="529">
        <v>0</v>
      </c>
      <c r="D92" s="529">
        <v>0</v>
      </c>
      <c r="E92" s="529">
        <v>0</v>
      </c>
      <c r="F92" s="529">
        <v>1345</v>
      </c>
      <c r="G92" s="528" t="s">
        <v>955</v>
      </c>
      <c r="H92" s="527">
        <v>0</v>
      </c>
      <c r="I92" s="527"/>
      <c r="J92" s="527">
        <v>120677.02</v>
      </c>
      <c r="K92" s="527">
        <v>0</v>
      </c>
      <c r="L92" s="527">
        <v>120677.02</v>
      </c>
      <c r="M92" s="526"/>
    </row>
    <row r="93" spans="2:13">
      <c r="B93" s="530">
        <v>5100</v>
      </c>
      <c r="C93" s="529">
        <v>0</v>
      </c>
      <c r="D93" s="529">
        <v>0</v>
      </c>
      <c r="E93" s="529">
        <v>0</v>
      </c>
      <c r="F93" s="529">
        <v>1400</v>
      </c>
      <c r="G93" s="528" t="s">
        <v>897</v>
      </c>
      <c r="H93" s="527">
        <v>0</v>
      </c>
      <c r="I93" s="527"/>
      <c r="J93" s="527">
        <v>207692.54</v>
      </c>
      <c r="K93" s="527">
        <v>0</v>
      </c>
      <c r="L93" s="527">
        <v>207692.54</v>
      </c>
      <c r="M93" s="526"/>
    </row>
    <row r="94" spans="2:13">
      <c r="B94" s="530">
        <v>5100</v>
      </c>
      <c r="C94" s="529">
        <v>0</v>
      </c>
      <c r="D94" s="529">
        <v>0</v>
      </c>
      <c r="E94" s="529">
        <v>0</v>
      </c>
      <c r="F94" s="529">
        <v>1410</v>
      </c>
      <c r="G94" s="528" t="s">
        <v>895</v>
      </c>
      <c r="H94" s="527">
        <v>0</v>
      </c>
      <c r="I94" s="527"/>
      <c r="J94" s="527">
        <v>207692.54</v>
      </c>
      <c r="K94" s="527">
        <v>0</v>
      </c>
      <c r="L94" s="527">
        <v>207692.54</v>
      </c>
      <c r="M94" s="526"/>
    </row>
    <row r="95" spans="2:13">
      <c r="B95" s="530">
        <v>5100</v>
      </c>
      <c r="C95" s="529">
        <v>0</v>
      </c>
      <c r="D95" s="529">
        <v>0</v>
      </c>
      <c r="E95" s="529">
        <v>0</v>
      </c>
      <c r="F95" s="529">
        <v>1412</v>
      </c>
      <c r="G95" s="528" t="s">
        <v>893</v>
      </c>
      <c r="H95" s="527">
        <v>0</v>
      </c>
      <c r="I95" s="527"/>
      <c r="J95" s="527">
        <v>85345.24</v>
      </c>
      <c r="K95" s="527">
        <v>0</v>
      </c>
      <c r="L95" s="527">
        <v>85345.24</v>
      </c>
      <c r="M95" s="526"/>
    </row>
    <row r="96" spans="2:13">
      <c r="B96" s="530">
        <v>5100</v>
      </c>
      <c r="C96" s="529">
        <v>0</v>
      </c>
      <c r="D96" s="529">
        <v>0</v>
      </c>
      <c r="E96" s="529">
        <v>0</v>
      </c>
      <c r="F96" s="529">
        <v>1413</v>
      </c>
      <c r="G96" s="528" t="s">
        <v>885</v>
      </c>
      <c r="H96" s="527">
        <v>0</v>
      </c>
      <c r="I96" s="527"/>
      <c r="J96" s="527">
        <v>69051.58</v>
      </c>
      <c r="K96" s="527">
        <v>0</v>
      </c>
      <c r="L96" s="527">
        <v>69051.58</v>
      </c>
      <c r="M96" s="526"/>
    </row>
    <row r="97" spans="2:13">
      <c r="B97" s="530">
        <v>5100</v>
      </c>
      <c r="C97" s="529">
        <v>0</v>
      </c>
      <c r="D97" s="529">
        <v>0</v>
      </c>
      <c r="E97" s="529">
        <v>0</v>
      </c>
      <c r="F97" s="529">
        <v>1414</v>
      </c>
      <c r="G97" s="528" t="s">
        <v>877</v>
      </c>
      <c r="H97" s="527">
        <v>0</v>
      </c>
      <c r="I97" s="527"/>
      <c r="J97" s="527">
        <v>20226.57</v>
      </c>
      <c r="K97" s="527">
        <v>0</v>
      </c>
      <c r="L97" s="527">
        <v>20226.57</v>
      </c>
      <c r="M97" s="526"/>
    </row>
    <row r="98" spans="2:13">
      <c r="B98" s="530">
        <v>5100</v>
      </c>
      <c r="C98" s="529">
        <v>0</v>
      </c>
      <c r="D98" s="529">
        <v>0</v>
      </c>
      <c r="E98" s="529">
        <v>0</v>
      </c>
      <c r="F98" s="529">
        <v>1415</v>
      </c>
      <c r="G98" s="528" t="s">
        <v>869</v>
      </c>
      <c r="H98" s="527">
        <v>0</v>
      </c>
      <c r="I98" s="527"/>
      <c r="J98" s="527">
        <v>26899</v>
      </c>
      <c r="K98" s="527">
        <v>0</v>
      </c>
      <c r="L98" s="527">
        <v>26899</v>
      </c>
      <c r="M98" s="526"/>
    </row>
    <row r="99" spans="2:13">
      <c r="B99" s="530">
        <v>5100</v>
      </c>
      <c r="C99" s="529">
        <v>0</v>
      </c>
      <c r="D99" s="529">
        <v>0</v>
      </c>
      <c r="E99" s="529">
        <v>0</v>
      </c>
      <c r="F99" s="529">
        <v>1416</v>
      </c>
      <c r="G99" s="528" t="s">
        <v>861</v>
      </c>
      <c r="H99" s="527">
        <v>0</v>
      </c>
      <c r="I99" s="527"/>
      <c r="J99" s="527">
        <v>6170.15</v>
      </c>
      <c r="K99" s="527">
        <v>0</v>
      </c>
      <c r="L99" s="527">
        <v>6170.15</v>
      </c>
      <c r="M99" s="526"/>
    </row>
    <row r="100" spans="2:13">
      <c r="B100" s="530">
        <v>5100</v>
      </c>
      <c r="C100" s="529">
        <v>0</v>
      </c>
      <c r="D100" s="529">
        <v>0</v>
      </c>
      <c r="E100" s="529">
        <v>0</v>
      </c>
      <c r="F100" s="529">
        <v>2000</v>
      </c>
      <c r="G100" s="528" t="s">
        <v>850</v>
      </c>
      <c r="H100" s="527">
        <v>0</v>
      </c>
      <c r="I100" s="527"/>
      <c r="J100" s="527">
        <v>153771.32999999999</v>
      </c>
      <c r="K100" s="527">
        <v>0</v>
      </c>
      <c r="L100" s="527">
        <v>153771.32999999999</v>
      </c>
      <c r="M100" s="526"/>
    </row>
    <row r="101" spans="2:13">
      <c r="B101" s="530">
        <v>5100</v>
      </c>
      <c r="C101" s="529">
        <v>0</v>
      </c>
      <c r="D101" s="529">
        <v>0</v>
      </c>
      <c r="E101" s="529">
        <v>0</v>
      </c>
      <c r="F101" s="529">
        <v>2100</v>
      </c>
      <c r="G101" s="528" t="s">
        <v>848</v>
      </c>
      <c r="H101" s="527">
        <v>0</v>
      </c>
      <c r="I101" s="527"/>
      <c r="J101" s="527">
        <v>9986.59</v>
      </c>
      <c r="K101" s="527">
        <v>0</v>
      </c>
      <c r="L101" s="527">
        <v>9986.59</v>
      </c>
      <c r="M101" s="526"/>
    </row>
    <row r="102" spans="2:13">
      <c r="B102" s="530">
        <v>5100</v>
      </c>
      <c r="C102" s="529">
        <v>0</v>
      </c>
      <c r="D102" s="529">
        <v>0</v>
      </c>
      <c r="E102" s="529">
        <v>0</v>
      </c>
      <c r="F102" s="529">
        <v>2110</v>
      </c>
      <c r="G102" s="528" t="s">
        <v>846</v>
      </c>
      <c r="H102" s="527">
        <v>0</v>
      </c>
      <c r="I102" s="527"/>
      <c r="J102" s="527">
        <v>2780.38</v>
      </c>
      <c r="K102" s="527">
        <v>0</v>
      </c>
      <c r="L102" s="527">
        <v>2780.38</v>
      </c>
      <c r="M102" s="526"/>
    </row>
    <row r="103" spans="2:13">
      <c r="B103" s="530">
        <v>5100</v>
      </c>
      <c r="C103" s="529">
        <v>0</v>
      </c>
      <c r="D103" s="529">
        <v>0</v>
      </c>
      <c r="E103" s="529">
        <v>0</v>
      </c>
      <c r="F103" s="529">
        <v>2111</v>
      </c>
      <c r="G103" s="528" t="s">
        <v>844</v>
      </c>
      <c r="H103" s="527">
        <v>0</v>
      </c>
      <c r="I103" s="527"/>
      <c r="J103" s="527">
        <v>2780.38</v>
      </c>
      <c r="K103" s="527">
        <v>0</v>
      </c>
      <c r="L103" s="527">
        <v>2780.38</v>
      </c>
      <c r="M103" s="526"/>
    </row>
    <row r="104" spans="2:13">
      <c r="B104" s="530">
        <v>5100</v>
      </c>
      <c r="C104" s="529">
        <v>0</v>
      </c>
      <c r="D104" s="529">
        <v>0</v>
      </c>
      <c r="E104" s="529">
        <v>0</v>
      </c>
      <c r="F104" s="529">
        <v>2120</v>
      </c>
      <c r="G104" s="528" t="s">
        <v>838</v>
      </c>
      <c r="H104" s="527">
        <v>0</v>
      </c>
      <c r="I104" s="527"/>
      <c r="J104" s="527">
        <v>2500</v>
      </c>
      <c r="K104" s="527">
        <v>0</v>
      </c>
      <c r="L104" s="527">
        <v>2500</v>
      </c>
      <c r="M104" s="526"/>
    </row>
    <row r="105" spans="2:13">
      <c r="B105" s="530">
        <v>5100</v>
      </c>
      <c r="C105" s="529">
        <v>0</v>
      </c>
      <c r="D105" s="529">
        <v>0</v>
      </c>
      <c r="E105" s="529">
        <v>0</v>
      </c>
      <c r="F105" s="529">
        <v>2121</v>
      </c>
      <c r="G105" s="528" t="s">
        <v>836</v>
      </c>
      <c r="H105" s="527">
        <v>0</v>
      </c>
      <c r="I105" s="527"/>
      <c r="J105" s="527">
        <v>2500</v>
      </c>
      <c r="K105" s="527">
        <v>0</v>
      </c>
      <c r="L105" s="527">
        <v>2500</v>
      </c>
      <c r="M105" s="526"/>
    </row>
    <row r="106" spans="2:13">
      <c r="B106" s="530">
        <v>5100</v>
      </c>
      <c r="C106" s="529">
        <v>0</v>
      </c>
      <c r="D106" s="529">
        <v>0</v>
      </c>
      <c r="E106" s="529">
        <v>0</v>
      </c>
      <c r="F106" s="529">
        <v>2140</v>
      </c>
      <c r="G106" s="528" t="s">
        <v>832</v>
      </c>
      <c r="H106" s="527">
        <v>0</v>
      </c>
      <c r="I106" s="527"/>
      <c r="J106" s="527">
        <v>1500</v>
      </c>
      <c r="K106" s="527">
        <v>0</v>
      </c>
      <c r="L106" s="527">
        <v>1500</v>
      </c>
      <c r="M106" s="526"/>
    </row>
    <row r="107" spans="2:13">
      <c r="B107" s="530">
        <v>5100</v>
      </c>
      <c r="C107" s="529">
        <v>0</v>
      </c>
      <c r="D107" s="529">
        <v>0</v>
      </c>
      <c r="E107" s="529">
        <v>0</v>
      </c>
      <c r="F107" s="529">
        <v>2141</v>
      </c>
      <c r="G107" s="528" t="s">
        <v>830</v>
      </c>
      <c r="H107" s="527">
        <v>0</v>
      </c>
      <c r="I107" s="527"/>
      <c r="J107" s="527">
        <v>1500</v>
      </c>
      <c r="K107" s="527">
        <v>0</v>
      </c>
      <c r="L107" s="527">
        <v>1500</v>
      </c>
      <c r="M107" s="526"/>
    </row>
    <row r="108" spans="2:13">
      <c r="B108" s="530">
        <v>5100</v>
      </c>
      <c r="C108" s="529">
        <v>0</v>
      </c>
      <c r="D108" s="529">
        <v>0</v>
      </c>
      <c r="E108" s="529">
        <v>0</v>
      </c>
      <c r="F108" s="529">
        <v>2160</v>
      </c>
      <c r="G108" s="528" t="s">
        <v>827</v>
      </c>
      <c r="H108" s="527">
        <v>0</v>
      </c>
      <c r="I108" s="527"/>
      <c r="J108" s="527">
        <v>3206.21</v>
      </c>
      <c r="K108" s="527">
        <v>0</v>
      </c>
      <c r="L108" s="527">
        <v>3206.21</v>
      </c>
      <c r="M108" s="526"/>
    </row>
    <row r="109" spans="2:13">
      <c r="B109" s="530">
        <v>5100</v>
      </c>
      <c r="C109" s="529">
        <v>0</v>
      </c>
      <c r="D109" s="529">
        <v>0</v>
      </c>
      <c r="E109" s="529">
        <v>0</v>
      </c>
      <c r="F109" s="529">
        <v>2161</v>
      </c>
      <c r="G109" s="528" t="s">
        <v>825</v>
      </c>
      <c r="H109" s="527">
        <v>0</v>
      </c>
      <c r="I109" s="527"/>
      <c r="J109" s="527">
        <v>3206.21</v>
      </c>
      <c r="K109" s="527">
        <v>0</v>
      </c>
      <c r="L109" s="527">
        <v>3206.21</v>
      </c>
      <c r="M109" s="526"/>
    </row>
    <row r="110" spans="2:13">
      <c r="B110" s="530">
        <v>5100</v>
      </c>
      <c r="C110" s="529">
        <v>0</v>
      </c>
      <c r="D110" s="529">
        <v>0</v>
      </c>
      <c r="E110" s="529">
        <v>0</v>
      </c>
      <c r="F110" s="529">
        <v>2200</v>
      </c>
      <c r="G110" s="528" t="s">
        <v>820</v>
      </c>
      <c r="H110" s="527">
        <v>0</v>
      </c>
      <c r="I110" s="527"/>
      <c r="J110" s="527">
        <v>14096</v>
      </c>
      <c r="K110" s="527">
        <v>0</v>
      </c>
      <c r="L110" s="527">
        <v>14096</v>
      </c>
      <c r="M110" s="526"/>
    </row>
    <row r="111" spans="2:13">
      <c r="B111" s="530">
        <v>5100</v>
      </c>
      <c r="C111" s="529">
        <v>0</v>
      </c>
      <c r="D111" s="529">
        <v>0</v>
      </c>
      <c r="E111" s="529">
        <v>0</v>
      </c>
      <c r="F111" s="529">
        <v>2210</v>
      </c>
      <c r="G111" s="528" t="s">
        <v>817</v>
      </c>
      <c r="H111" s="527">
        <v>0</v>
      </c>
      <c r="I111" s="527"/>
      <c r="J111" s="527">
        <v>9384</v>
      </c>
      <c r="K111" s="527">
        <v>0</v>
      </c>
      <c r="L111" s="527">
        <v>9384</v>
      </c>
      <c r="M111" s="526"/>
    </row>
    <row r="112" spans="2:13">
      <c r="B112" s="530">
        <v>5100</v>
      </c>
      <c r="C112" s="529">
        <v>0</v>
      </c>
      <c r="D112" s="529">
        <v>0</v>
      </c>
      <c r="E112" s="529">
        <v>0</v>
      </c>
      <c r="F112" s="529">
        <v>2211</v>
      </c>
      <c r="G112" s="528" t="s">
        <v>817</v>
      </c>
      <c r="H112" s="527">
        <v>0</v>
      </c>
      <c r="I112" s="527"/>
      <c r="J112" s="527">
        <v>9384</v>
      </c>
      <c r="K112" s="527">
        <v>0</v>
      </c>
      <c r="L112" s="527">
        <v>9384</v>
      </c>
      <c r="M112" s="526"/>
    </row>
    <row r="113" spans="2:13">
      <c r="B113" s="530">
        <v>5100</v>
      </c>
      <c r="C113" s="529">
        <v>0</v>
      </c>
      <c r="D113" s="529">
        <v>0</v>
      </c>
      <c r="E113" s="529">
        <v>0</v>
      </c>
      <c r="F113" s="529">
        <v>2230</v>
      </c>
      <c r="G113" s="528" t="s">
        <v>811</v>
      </c>
      <c r="H113" s="527">
        <v>0</v>
      </c>
      <c r="I113" s="527"/>
      <c r="J113" s="527">
        <v>4712</v>
      </c>
      <c r="K113" s="527">
        <v>0</v>
      </c>
      <c r="L113" s="527">
        <v>4712</v>
      </c>
      <c r="M113" s="526"/>
    </row>
    <row r="114" spans="2:13">
      <c r="B114" s="530">
        <v>5100</v>
      </c>
      <c r="C114" s="529">
        <v>0</v>
      </c>
      <c r="D114" s="529">
        <v>0</v>
      </c>
      <c r="E114" s="529">
        <v>0</v>
      </c>
      <c r="F114" s="529">
        <v>2231</v>
      </c>
      <c r="G114" s="528" t="s">
        <v>811</v>
      </c>
      <c r="H114" s="527">
        <v>0</v>
      </c>
      <c r="I114" s="527"/>
      <c r="J114" s="527">
        <v>4712</v>
      </c>
      <c r="K114" s="527">
        <v>0</v>
      </c>
      <c r="L114" s="527">
        <v>4712</v>
      </c>
      <c r="M114" s="526"/>
    </row>
    <row r="115" spans="2:13">
      <c r="B115" s="530">
        <v>5100</v>
      </c>
      <c r="C115" s="529">
        <v>0</v>
      </c>
      <c r="D115" s="529">
        <v>0</v>
      </c>
      <c r="E115" s="529">
        <v>0</v>
      </c>
      <c r="F115" s="529">
        <v>2600</v>
      </c>
      <c r="G115" s="528" t="s">
        <v>807</v>
      </c>
      <c r="H115" s="527">
        <v>0</v>
      </c>
      <c r="I115" s="527"/>
      <c r="J115" s="527">
        <v>9772.86</v>
      </c>
      <c r="K115" s="527">
        <v>0</v>
      </c>
      <c r="L115" s="527">
        <v>9772.86</v>
      </c>
      <c r="M115" s="526"/>
    </row>
    <row r="116" spans="2:13">
      <c r="B116" s="530">
        <v>5100</v>
      </c>
      <c r="C116" s="529">
        <v>0</v>
      </c>
      <c r="D116" s="529">
        <v>0</v>
      </c>
      <c r="E116" s="529">
        <v>0</v>
      </c>
      <c r="F116" s="529">
        <v>2610</v>
      </c>
      <c r="G116" s="528" t="s">
        <v>804</v>
      </c>
      <c r="H116" s="527">
        <v>0</v>
      </c>
      <c r="I116" s="527"/>
      <c r="J116" s="527">
        <v>9772.86</v>
      </c>
      <c r="K116" s="527">
        <v>0</v>
      </c>
      <c r="L116" s="527">
        <v>9772.86</v>
      </c>
      <c r="M116" s="526"/>
    </row>
    <row r="117" spans="2:13">
      <c r="B117" s="530">
        <v>5100</v>
      </c>
      <c r="C117" s="529">
        <v>0</v>
      </c>
      <c r="D117" s="529">
        <v>0</v>
      </c>
      <c r="E117" s="529">
        <v>0</v>
      </c>
      <c r="F117" s="529">
        <v>2611</v>
      </c>
      <c r="G117" s="528" t="s">
        <v>804</v>
      </c>
      <c r="H117" s="527">
        <v>0</v>
      </c>
      <c r="I117" s="527"/>
      <c r="J117" s="527">
        <v>9772.86</v>
      </c>
      <c r="K117" s="527">
        <v>0</v>
      </c>
      <c r="L117" s="527">
        <v>9772.86</v>
      </c>
      <c r="M117" s="526"/>
    </row>
    <row r="118" spans="2:13">
      <c r="B118" s="530">
        <v>5100</v>
      </c>
      <c r="C118" s="529">
        <v>0</v>
      </c>
      <c r="D118" s="529">
        <v>0</v>
      </c>
      <c r="E118" s="529">
        <v>0</v>
      </c>
      <c r="F118" s="529">
        <v>2700</v>
      </c>
      <c r="G118" s="528" t="s">
        <v>798</v>
      </c>
      <c r="H118" s="527">
        <v>0</v>
      </c>
      <c r="I118" s="527"/>
      <c r="J118" s="527">
        <v>111613.73</v>
      </c>
      <c r="K118" s="527">
        <v>0</v>
      </c>
      <c r="L118" s="527">
        <v>111613.73</v>
      </c>
      <c r="M118" s="526"/>
    </row>
    <row r="119" spans="2:13">
      <c r="B119" s="530">
        <v>5100</v>
      </c>
      <c r="C119" s="529">
        <v>0</v>
      </c>
      <c r="D119" s="529">
        <v>0</v>
      </c>
      <c r="E119" s="529">
        <v>0</v>
      </c>
      <c r="F119" s="529">
        <v>2730</v>
      </c>
      <c r="G119" s="528" t="s">
        <v>795</v>
      </c>
      <c r="H119" s="527">
        <v>0</v>
      </c>
      <c r="I119" s="527"/>
      <c r="J119" s="527">
        <v>111613.73</v>
      </c>
      <c r="K119" s="527">
        <v>0</v>
      </c>
      <c r="L119" s="527">
        <v>111613.73</v>
      </c>
      <c r="M119" s="526"/>
    </row>
    <row r="120" spans="2:13">
      <c r="B120" s="530">
        <v>5100</v>
      </c>
      <c r="C120" s="529">
        <v>0</v>
      </c>
      <c r="D120" s="529">
        <v>0</v>
      </c>
      <c r="E120" s="529">
        <v>0</v>
      </c>
      <c r="F120" s="529">
        <v>2731</v>
      </c>
      <c r="G120" s="528" t="s">
        <v>795</v>
      </c>
      <c r="H120" s="527">
        <v>0</v>
      </c>
      <c r="I120" s="527"/>
      <c r="J120" s="527">
        <v>111613.73</v>
      </c>
      <c r="K120" s="527">
        <v>0</v>
      </c>
      <c r="L120" s="527">
        <v>111613.73</v>
      </c>
      <c r="M120" s="526"/>
    </row>
    <row r="121" spans="2:13">
      <c r="B121" s="530">
        <v>5100</v>
      </c>
      <c r="C121" s="529">
        <v>0</v>
      </c>
      <c r="D121" s="529">
        <v>0</v>
      </c>
      <c r="E121" s="529">
        <v>0</v>
      </c>
      <c r="F121" s="529">
        <v>2900</v>
      </c>
      <c r="G121" s="528" t="s">
        <v>786</v>
      </c>
      <c r="H121" s="527">
        <v>0</v>
      </c>
      <c r="I121" s="527"/>
      <c r="J121" s="527">
        <v>8302.15</v>
      </c>
      <c r="K121" s="527">
        <v>0</v>
      </c>
      <c r="L121" s="527">
        <v>8302.15</v>
      </c>
      <c r="M121" s="526"/>
    </row>
    <row r="122" spans="2:13">
      <c r="B122" s="530">
        <v>5100</v>
      </c>
      <c r="C122" s="529">
        <v>0</v>
      </c>
      <c r="D122" s="529">
        <v>0</v>
      </c>
      <c r="E122" s="529">
        <v>0</v>
      </c>
      <c r="F122" s="529">
        <v>2920</v>
      </c>
      <c r="G122" s="528" t="s">
        <v>783</v>
      </c>
      <c r="H122" s="527">
        <v>0</v>
      </c>
      <c r="I122" s="527"/>
      <c r="J122" s="527">
        <v>1102</v>
      </c>
      <c r="K122" s="527">
        <v>0</v>
      </c>
      <c r="L122" s="527">
        <v>1102</v>
      </c>
      <c r="M122" s="526"/>
    </row>
    <row r="123" spans="2:13">
      <c r="B123" s="530">
        <v>5100</v>
      </c>
      <c r="C123" s="529">
        <v>0</v>
      </c>
      <c r="D123" s="529">
        <v>0</v>
      </c>
      <c r="E123" s="529">
        <v>0</v>
      </c>
      <c r="F123" s="529">
        <v>2921</v>
      </c>
      <c r="G123" s="528" t="s">
        <v>783</v>
      </c>
      <c r="H123" s="527">
        <v>0</v>
      </c>
      <c r="I123" s="527"/>
      <c r="J123" s="527">
        <v>1102</v>
      </c>
      <c r="K123" s="527">
        <v>0</v>
      </c>
      <c r="L123" s="527">
        <v>1102</v>
      </c>
      <c r="M123" s="526"/>
    </row>
    <row r="124" spans="2:13">
      <c r="B124" s="530">
        <v>5100</v>
      </c>
      <c r="C124" s="529">
        <v>0</v>
      </c>
      <c r="D124" s="529">
        <v>0</v>
      </c>
      <c r="E124" s="529">
        <v>0</v>
      </c>
      <c r="F124" s="529">
        <v>2990</v>
      </c>
      <c r="G124" s="528" t="s">
        <v>780</v>
      </c>
      <c r="H124" s="527">
        <v>0</v>
      </c>
      <c r="I124" s="527"/>
      <c r="J124" s="527">
        <v>7200.15</v>
      </c>
      <c r="K124" s="527">
        <v>0</v>
      </c>
      <c r="L124" s="527">
        <v>7200.15</v>
      </c>
      <c r="M124" s="526"/>
    </row>
    <row r="125" spans="2:13">
      <c r="B125" s="530">
        <v>5100</v>
      </c>
      <c r="C125" s="529">
        <v>0</v>
      </c>
      <c r="D125" s="529">
        <v>0</v>
      </c>
      <c r="E125" s="529">
        <v>0</v>
      </c>
      <c r="F125" s="529">
        <v>2992</v>
      </c>
      <c r="G125" s="528" t="s">
        <v>778</v>
      </c>
      <c r="H125" s="527">
        <v>0</v>
      </c>
      <c r="I125" s="527"/>
      <c r="J125" s="527">
        <v>7200.15</v>
      </c>
      <c r="K125" s="527">
        <v>0</v>
      </c>
      <c r="L125" s="527">
        <v>7200.15</v>
      </c>
      <c r="M125" s="526"/>
    </row>
    <row r="126" spans="2:13">
      <c r="B126" s="530">
        <v>5100</v>
      </c>
      <c r="C126" s="529">
        <v>0</v>
      </c>
      <c r="D126" s="529">
        <v>0</v>
      </c>
      <c r="E126" s="529">
        <v>0</v>
      </c>
      <c r="F126" s="529">
        <v>3000</v>
      </c>
      <c r="G126" s="528" t="s">
        <v>765</v>
      </c>
      <c r="H126" s="527">
        <v>0</v>
      </c>
      <c r="I126" s="527"/>
      <c r="J126" s="527">
        <v>117944.72</v>
      </c>
      <c r="K126" s="527">
        <v>0</v>
      </c>
      <c r="L126" s="527">
        <v>117944.72</v>
      </c>
      <c r="M126" s="526"/>
    </row>
    <row r="127" spans="2:13">
      <c r="B127" s="530">
        <v>5100</v>
      </c>
      <c r="C127" s="529">
        <v>0</v>
      </c>
      <c r="D127" s="529">
        <v>0</v>
      </c>
      <c r="E127" s="529">
        <v>0</v>
      </c>
      <c r="F127" s="529">
        <v>3100</v>
      </c>
      <c r="G127" s="528" t="s">
        <v>763</v>
      </c>
      <c r="H127" s="527">
        <v>0</v>
      </c>
      <c r="I127" s="527"/>
      <c r="J127" s="527">
        <v>13420</v>
      </c>
      <c r="K127" s="527">
        <v>0</v>
      </c>
      <c r="L127" s="527">
        <v>13420</v>
      </c>
      <c r="M127" s="526"/>
    </row>
    <row r="128" spans="2:13">
      <c r="B128" s="530">
        <v>5100</v>
      </c>
      <c r="C128" s="529">
        <v>0</v>
      </c>
      <c r="D128" s="529">
        <v>0</v>
      </c>
      <c r="E128" s="529">
        <v>0</v>
      </c>
      <c r="F128" s="529">
        <v>3110</v>
      </c>
      <c r="G128" s="528" t="s">
        <v>761</v>
      </c>
      <c r="H128" s="527">
        <v>0</v>
      </c>
      <c r="I128" s="527"/>
      <c r="J128" s="527">
        <v>9198</v>
      </c>
      <c r="K128" s="527">
        <v>0</v>
      </c>
      <c r="L128" s="527">
        <v>9198</v>
      </c>
      <c r="M128" s="526"/>
    </row>
    <row r="129" spans="2:13">
      <c r="B129" s="530">
        <v>5100</v>
      </c>
      <c r="C129" s="529">
        <v>0</v>
      </c>
      <c r="D129" s="529">
        <v>0</v>
      </c>
      <c r="E129" s="529">
        <v>0</v>
      </c>
      <c r="F129" s="529">
        <v>3111</v>
      </c>
      <c r="G129" s="528" t="s">
        <v>759</v>
      </c>
      <c r="H129" s="527">
        <v>0</v>
      </c>
      <c r="I129" s="527"/>
      <c r="J129" s="527">
        <v>9198</v>
      </c>
      <c r="K129" s="527">
        <v>0</v>
      </c>
      <c r="L129" s="527">
        <v>9198</v>
      </c>
      <c r="M129" s="526"/>
    </row>
    <row r="130" spans="2:13">
      <c r="B130" s="530">
        <v>5100</v>
      </c>
      <c r="C130" s="529">
        <v>0</v>
      </c>
      <c r="D130" s="529">
        <v>0</v>
      </c>
      <c r="E130" s="529">
        <v>0</v>
      </c>
      <c r="F130" s="529">
        <v>3140</v>
      </c>
      <c r="G130" s="528" t="s">
        <v>746</v>
      </c>
      <c r="H130" s="527">
        <v>0</v>
      </c>
      <c r="I130" s="527"/>
      <c r="J130" s="527">
        <v>4222</v>
      </c>
      <c r="K130" s="527">
        <v>0</v>
      </c>
      <c r="L130" s="527">
        <v>4222</v>
      </c>
      <c r="M130" s="526"/>
    </row>
    <row r="131" spans="2:13">
      <c r="B131" s="530">
        <v>5100</v>
      </c>
      <c r="C131" s="529">
        <v>0</v>
      </c>
      <c r="D131" s="529">
        <v>0</v>
      </c>
      <c r="E131" s="529">
        <v>0</v>
      </c>
      <c r="F131" s="529">
        <v>3141</v>
      </c>
      <c r="G131" s="528" t="s">
        <v>744</v>
      </c>
      <c r="H131" s="527">
        <v>0</v>
      </c>
      <c r="I131" s="527"/>
      <c r="J131" s="527">
        <v>4222</v>
      </c>
      <c r="K131" s="527">
        <v>0</v>
      </c>
      <c r="L131" s="527">
        <v>4222</v>
      </c>
      <c r="M131" s="526"/>
    </row>
    <row r="132" spans="2:13">
      <c r="B132" s="530">
        <v>5100</v>
      </c>
      <c r="C132" s="529">
        <v>0</v>
      </c>
      <c r="D132" s="529">
        <v>0</v>
      </c>
      <c r="E132" s="529">
        <v>0</v>
      </c>
      <c r="F132" s="529">
        <v>3300</v>
      </c>
      <c r="G132" s="528" t="s">
        <v>734</v>
      </c>
      <c r="H132" s="527">
        <v>0</v>
      </c>
      <c r="I132" s="527"/>
      <c r="J132" s="527">
        <v>43558</v>
      </c>
      <c r="K132" s="527">
        <v>0</v>
      </c>
      <c r="L132" s="527">
        <v>43558</v>
      </c>
      <c r="M132" s="526"/>
    </row>
    <row r="133" spans="2:13">
      <c r="B133" s="530">
        <v>5100</v>
      </c>
      <c r="C133" s="529">
        <v>0</v>
      </c>
      <c r="D133" s="529">
        <v>0</v>
      </c>
      <c r="E133" s="529">
        <v>0</v>
      </c>
      <c r="F133" s="529">
        <v>3330</v>
      </c>
      <c r="G133" s="528" t="s">
        <v>732</v>
      </c>
      <c r="H133" s="527">
        <v>0</v>
      </c>
      <c r="I133" s="527"/>
      <c r="J133" s="527">
        <v>43558</v>
      </c>
      <c r="K133" s="527">
        <v>0</v>
      </c>
      <c r="L133" s="527">
        <v>43558</v>
      </c>
      <c r="M133" s="526"/>
    </row>
    <row r="134" spans="2:13">
      <c r="B134" s="530">
        <v>5100</v>
      </c>
      <c r="C134" s="529">
        <v>0</v>
      </c>
      <c r="D134" s="529">
        <v>0</v>
      </c>
      <c r="E134" s="529">
        <v>0</v>
      </c>
      <c r="F134" s="529">
        <v>3331</v>
      </c>
      <c r="G134" s="528" t="s">
        <v>730</v>
      </c>
      <c r="H134" s="527">
        <v>0</v>
      </c>
      <c r="I134" s="527"/>
      <c r="J134" s="527">
        <v>43558</v>
      </c>
      <c r="K134" s="527">
        <v>0</v>
      </c>
      <c r="L134" s="527">
        <v>43558</v>
      </c>
      <c r="M134" s="526"/>
    </row>
    <row r="135" spans="2:13">
      <c r="B135" s="530">
        <v>5100</v>
      </c>
      <c r="C135" s="529">
        <v>0</v>
      </c>
      <c r="D135" s="529">
        <v>0</v>
      </c>
      <c r="E135" s="529">
        <v>0</v>
      </c>
      <c r="F135" s="529">
        <v>3400</v>
      </c>
      <c r="G135" s="528" t="s">
        <v>724</v>
      </c>
      <c r="H135" s="527">
        <v>0</v>
      </c>
      <c r="I135" s="527"/>
      <c r="J135" s="527">
        <v>3729.72</v>
      </c>
      <c r="K135" s="527">
        <v>0</v>
      </c>
      <c r="L135" s="527">
        <v>3729.72</v>
      </c>
      <c r="M135" s="526"/>
    </row>
    <row r="136" spans="2:13">
      <c r="B136" s="530">
        <v>5100</v>
      </c>
      <c r="C136" s="529">
        <v>0</v>
      </c>
      <c r="D136" s="529">
        <v>0</v>
      </c>
      <c r="E136" s="529">
        <v>0</v>
      </c>
      <c r="F136" s="529">
        <v>3450</v>
      </c>
      <c r="G136" s="528" t="s">
        <v>722</v>
      </c>
      <c r="H136" s="527">
        <v>0</v>
      </c>
      <c r="I136" s="527"/>
      <c r="J136" s="527">
        <v>3729.72</v>
      </c>
      <c r="K136" s="527">
        <v>0</v>
      </c>
      <c r="L136" s="527">
        <v>3729.72</v>
      </c>
      <c r="M136" s="526"/>
    </row>
    <row r="137" spans="2:13">
      <c r="B137" s="530">
        <v>5100</v>
      </c>
      <c r="C137" s="529">
        <v>0</v>
      </c>
      <c r="D137" s="529">
        <v>0</v>
      </c>
      <c r="E137" s="529">
        <v>0</v>
      </c>
      <c r="F137" s="529">
        <v>3451</v>
      </c>
      <c r="G137" s="528" t="s">
        <v>720</v>
      </c>
      <c r="H137" s="527">
        <v>0</v>
      </c>
      <c r="I137" s="527"/>
      <c r="J137" s="527">
        <v>3729.72</v>
      </c>
      <c r="K137" s="527">
        <v>0</v>
      </c>
      <c r="L137" s="527">
        <v>3729.72</v>
      </c>
      <c r="M137" s="526"/>
    </row>
    <row r="138" spans="2:13">
      <c r="B138" s="530">
        <v>5100</v>
      </c>
      <c r="C138" s="529">
        <v>0</v>
      </c>
      <c r="D138" s="529">
        <v>0</v>
      </c>
      <c r="E138" s="529">
        <v>0</v>
      </c>
      <c r="F138" s="529">
        <v>3900</v>
      </c>
      <c r="G138" s="528" t="s">
        <v>716</v>
      </c>
      <c r="H138" s="527">
        <v>0</v>
      </c>
      <c r="I138" s="527"/>
      <c r="J138" s="527">
        <v>57237</v>
      </c>
      <c r="K138" s="527">
        <v>0</v>
      </c>
      <c r="L138" s="527">
        <v>57237</v>
      </c>
      <c r="M138" s="526"/>
    </row>
    <row r="139" spans="2:13">
      <c r="B139" s="530">
        <v>5100</v>
      </c>
      <c r="C139" s="529">
        <v>0</v>
      </c>
      <c r="D139" s="529">
        <v>0</v>
      </c>
      <c r="E139" s="529">
        <v>0</v>
      </c>
      <c r="F139" s="529">
        <v>3980</v>
      </c>
      <c r="G139" s="528" t="s">
        <v>714</v>
      </c>
      <c r="H139" s="527">
        <v>0</v>
      </c>
      <c r="I139" s="527"/>
      <c r="J139" s="527">
        <v>57237</v>
      </c>
      <c r="K139" s="527">
        <v>0</v>
      </c>
      <c r="L139" s="527">
        <v>57237</v>
      </c>
      <c r="M139" s="526"/>
    </row>
    <row r="140" spans="2:13">
      <c r="B140" s="530">
        <v>5100</v>
      </c>
      <c r="C140" s="529">
        <v>0</v>
      </c>
      <c r="D140" s="529">
        <v>0</v>
      </c>
      <c r="E140" s="529">
        <v>0</v>
      </c>
      <c r="F140" s="529">
        <v>3982</v>
      </c>
      <c r="G140" s="528" t="s">
        <v>712</v>
      </c>
      <c r="H140" s="527">
        <v>0</v>
      </c>
      <c r="I140" s="527"/>
      <c r="J140" s="527">
        <v>57237</v>
      </c>
      <c r="K140" s="527">
        <v>0</v>
      </c>
      <c r="L140" s="527">
        <v>57237</v>
      </c>
      <c r="M140" s="526"/>
    </row>
    <row r="141" spans="2:13">
      <c r="B141" s="530">
        <v>5700</v>
      </c>
      <c r="C141" s="529"/>
      <c r="D141" s="529"/>
      <c r="E141" s="529"/>
      <c r="F141" s="529"/>
      <c r="G141" s="528" t="s">
        <v>416</v>
      </c>
      <c r="H141" s="527">
        <v>0</v>
      </c>
      <c r="I141" s="527"/>
      <c r="J141" s="527">
        <v>89.88</v>
      </c>
      <c r="K141" s="527">
        <v>0</v>
      </c>
      <c r="L141" s="527">
        <v>89.88</v>
      </c>
      <c r="M141" s="526"/>
    </row>
    <row r="142" spans="2:13">
      <c r="B142" s="530">
        <v>5700</v>
      </c>
      <c r="C142" s="529">
        <v>0</v>
      </c>
      <c r="D142" s="529">
        <v>0</v>
      </c>
      <c r="E142" s="529">
        <v>0</v>
      </c>
      <c r="F142" s="529">
        <v>5000</v>
      </c>
      <c r="G142" s="528" t="s">
        <v>691</v>
      </c>
      <c r="H142" s="527">
        <v>0</v>
      </c>
      <c r="I142" s="527"/>
      <c r="J142" s="527">
        <v>89.88</v>
      </c>
      <c r="K142" s="527">
        <v>0</v>
      </c>
      <c r="L142" s="527">
        <v>89.88</v>
      </c>
      <c r="M142" s="526"/>
    </row>
    <row r="143" spans="2:13">
      <c r="B143" s="530">
        <v>5700</v>
      </c>
      <c r="C143" s="529">
        <v>0</v>
      </c>
      <c r="D143" s="529">
        <v>0</v>
      </c>
      <c r="E143" s="529">
        <v>0</v>
      </c>
      <c r="F143" s="529">
        <v>5100</v>
      </c>
      <c r="G143" s="528" t="s">
        <v>689</v>
      </c>
      <c r="H143" s="527">
        <v>0</v>
      </c>
      <c r="I143" s="527"/>
      <c r="J143" s="527">
        <v>89.88</v>
      </c>
      <c r="K143" s="527">
        <v>0</v>
      </c>
      <c r="L143" s="527">
        <v>89.88</v>
      </c>
      <c r="M143" s="526"/>
    </row>
    <row r="144" spans="2:13">
      <c r="B144" s="530">
        <v>5700</v>
      </c>
      <c r="C144" s="529">
        <v>0</v>
      </c>
      <c r="D144" s="529">
        <v>0</v>
      </c>
      <c r="E144" s="529">
        <v>0</v>
      </c>
      <c r="F144" s="529">
        <v>5110</v>
      </c>
      <c r="G144" s="528" t="s">
        <v>687</v>
      </c>
      <c r="H144" s="527">
        <v>0</v>
      </c>
      <c r="I144" s="527"/>
      <c r="J144" s="527">
        <v>89.88</v>
      </c>
      <c r="K144" s="527">
        <v>0</v>
      </c>
      <c r="L144" s="527">
        <v>89.88</v>
      </c>
      <c r="M144" s="526"/>
    </row>
    <row r="145" spans="2:13">
      <c r="B145" s="530">
        <v>5700</v>
      </c>
      <c r="C145" s="529">
        <v>0</v>
      </c>
      <c r="D145" s="529">
        <v>0</v>
      </c>
      <c r="E145" s="529">
        <v>0</v>
      </c>
      <c r="F145" s="529">
        <v>5111</v>
      </c>
      <c r="G145" s="528" t="s">
        <v>685</v>
      </c>
      <c r="H145" s="527">
        <v>0</v>
      </c>
      <c r="I145" s="527"/>
      <c r="J145" s="527">
        <v>89.88</v>
      </c>
      <c r="K145" s="527">
        <v>0</v>
      </c>
      <c r="L145" s="527">
        <v>89.88</v>
      </c>
      <c r="M145" s="526"/>
    </row>
    <row r="146" spans="2:13">
      <c r="B146" s="530">
        <v>8000</v>
      </c>
      <c r="C146" s="529"/>
      <c r="D146" s="529"/>
      <c r="E146" s="529"/>
      <c r="F146" s="529"/>
      <c r="G146" s="528" t="s">
        <v>2269</v>
      </c>
      <c r="H146" s="527"/>
      <c r="I146" s="527"/>
      <c r="J146" s="527">
        <v>13055364.58</v>
      </c>
      <c r="K146" s="527">
        <v>13055364.58</v>
      </c>
      <c r="L146" s="527"/>
      <c r="M146" s="526"/>
    </row>
    <row r="147" spans="2:13">
      <c r="B147" s="530">
        <v>8100</v>
      </c>
      <c r="C147" s="529"/>
      <c r="D147" s="529"/>
      <c r="E147" s="529"/>
      <c r="F147" s="529"/>
      <c r="G147" s="528" t="s">
        <v>2268</v>
      </c>
      <c r="H147" s="527"/>
      <c r="I147" s="527"/>
      <c r="J147" s="527">
        <v>5299139.2</v>
      </c>
      <c r="K147" s="527">
        <v>5299139.2</v>
      </c>
      <c r="L147" s="527"/>
      <c r="M147" s="526"/>
    </row>
    <row r="148" spans="2:13">
      <c r="B148" s="530">
        <v>8110</v>
      </c>
      <c r="C148" s="529">
        <v>4000</v>
      </c>
      <c r="D148" s="529"/>
      <c r="E148" s="529"/>
      <c r="F148" s="529"/>
      <c r="G148" s="528" t="s">
        <v>468</v>
      </c>
      <c r="H148" s="527">
        <v>2950000</v>
      </c>
      <c r="I148" s="527"/>
      <c r="J148" s="527">
        <v>0</v>
      </c>
      <c r="K148" s="527">
        <v>0</v>
      </c>
      <c r="L148" s="527">
        <v>2950000</v>
      </c>
      <c r="M148" s="526"/>
    </row>
    <row r="149" spans="2:13">
      <c r="B149" s="530">
        <v>8110</v>
      </c>
      <c r="C149" s="529">
        <v>4200</v>
      </c>
      <c r="D149" s="529"/>
      <c r="E149" s="529"/>
      <c r="F149" s="529"/>
      <c r="G149" s="528" t="s">
        <v>2163</v>
      </c>
      <c r="H149" s="527">
        <v>2950000</v>
      </c>
      <c r="I149" s="527"/>
      <c r="J149" s="527">
        <v>0</v>
      </c>
      <c r="K149" s="527">
        <v>0</v>
      </c>
      <c r="L149" s="527">
        <v>2950000</v>
      </c>
      <c r="M149" s="526"/>
    </row>
    <row r="150" spans="2:13">
      <c r="B150" s="530">
        <v>8110</v>
      </c>
      <c r="C150" s="529">
        <v>4220</v>
      </c>
      <c r="D150" s="529"/>
      <c r="E150" s="529"/>
      <c r="F150" s="529"/>
      <c r="G150" s="528" t="s">
        <v>2161</v>
      </c>
      <c r="H150" s="527">
        <v>2950000</v>
      </c>
      <c r="I150" s="527"/>
      <c r="J150" s="527">
        <v>0</v>
      </c>
      <c r="K150" s="527">
        <v>0</v>
      </c>
      <c r="L150" s="527">
        <v>2950000</v>
      </c>
      <c r="M150" s="526"/>
    </row>
    <row r="151" spans="2:13">
      <c r="B151" s="530">
        <v>8110</v>
      </c>
      <c r="C151" s="529">
        <v>4223</v>
      </c>
      <c r="D151" s="529"/>
      <c r="E151" s="529"/>
      <c r="F151" s="529"/>
      <c r="G151" s="528" t="s">
        <v>442</v>
      </c>
      <c r="H151" s="527">
        <v>2950000</v>
      </c>
      <c r="I151" s="527"/>
      <c r="J151" s="527">
        <v>0</v>
      </c>
      <c r="K151" s="527">
        <v>0</v>
      </c>
      <c r="L151" s="527">
        <v>2950000</v>
      </c>
      <c r="M151" s="526"/>
    </row>
    <row r="152" spans="2:13">
      <c r="B152" s="530">
        <v>8110</v>
      </c>
      <c r="C152" s="529">
        <v>4223</v>
      </c>
      <c r="D152" s="529">
        <v>1</v>
      </c>
      <c r="E152" s="529"/>
      <c r="F152" s="529"/>
      <c r="G152" s="528" t="s">
        <v>442</v>
      </c>
      <c r="H152" s="527">
        <v>2950000</v>
      </c>
      <c r="I152" s="527"/>
      <c r="J152" s="527">
        <v>0</v>
      </c>
      <c r="K152" s="527">
        <v>0</v>
      </c>
      <c r="L152" s="527">
        <v>2950000</v>
      </c>
      <c r="M152" s="526"/>
    </row>
    <row r="153" spans="2:13">
      <c r="B153" s="530">
        <v>8110</v>
      </c>
      <c r="C153" s="529">
        <v>4223</v>
      </c>
      <c r="D153" s="529">
        <v>1</v>
      </c>
      <c r="E153" s="529">
        <v>1</v>
      </c>
      <c r="F153" s="529"/>
      <c r="G153" s="528" t="s">
        <v>442</v>
      </c>
      <c r="H153" s="527">
        <v>2950000</v>
      </c>
      <c r="I153" s="527"/>
      <c r="J153" s="527">
        <v>0</v>
      </c>
      <c r="K153" s="527">
        <v>0</v>
      </c>
      <c r="L153" s="527">
        <v>2950000</v>
      </c>
      <c r="M153" s="526"/>
    </row>
    <row r="154" spans="2:13">
      <c r="B154" s="530">
        <v>8110</v>
      </c>
      <c r="C154" s="529">
        <v>4223</v>
      </c>
      <c r="D154" s="529">
        <v>1</v>
      </c>
      <c r="E154" s="529">
        <v>1</v>
      </c>
      <c r="F154" s="529">
        <v>2</v>
      </c>
      <c r="G154" s="528" t="s">
        <v>2156</v>
      </c>
      <c r="H154" s="527">
        <v>2950000</v>
      </c>
      <c r="I154" s="527"/>
      <c r="J154" s="527">
        <v>0</v>
      </c>
      <c r="K154" s="527">
        <v>0</v>
      </c>
      <c r="L154" s="527">
        <v>2950000</v>
      </c>
      <c r="M154" s="526"/>
    </row>
    <row r="155" spans="2:13">
      <c r="B155" s="530">
        <v>8120</v>
      </c>
      <c r="C155" s="529">
        <v>4000</v>
      </c>
      <c r="D155" s="529"/>
      <c r="E155" s="529"/>
      <c r="F155" s="529"/>
      <c r="G155" s="528" t="s">
        <v>468</v>
      </c>
      <c r="H155" s="527"/>
      <c r="I155" s="527">
        <v>2950000</v>
      </c>
      <c r="J155" s="527">
        <v>2649569.6</v>
      </c>
      <c r="K155" s="527">
        <v>0</v>
      </c>
      <c r="L155" s="527"/>
      <c r="M155" s="526">
        <v>300430.40000000002</v>
      </c>
    </row>
    <row r="156" spans="2:13">
      <c r="B156" s="530">
        <v>8120</v>
      </c>
      <c r="C156" s="529">
        <v>4200</v>
      </c>
      <c r="D156" s="529"/>
      <c r="E156" s="529"/>
      <c r="F156" s="529"/>
      <c r="G156" s="528" t="s">
        <v>2163</v>
      </c>
      <c r="H156" s="527"/>
      <c r="I156" s="527">
        <v>2950000</v>
      </c>
      <c r="J156" s="527">
        <v>2649568.09</v>
      </c>
      <c r="K156" s="527">
        <v>0</v>
      </c>
      <c r="L156" s="527"/>
      <c r="M156" s="526">
        <v>300431.90999999997</v>
      </c>
    </row>
    <row r="157" spans="2:13">
      <c r="B157" s="530">
        <v>8120</v>
      </c>
      <c r="C157" s="529">
        <v>4220</v>
      </c>
      <c r="D157" s="529"/>
      <c r="E157" s="529"/>
      <c r="F157" s="529"/>
      <c r="G157" s="528" t="s">
        <v>2161</v>
      </c>
      <c r="H157" s="527"/>
      <c r="I157" s="527">
        <v>2950000</v>
      </c>
      <c r="J157" s="527">
        <v>2649568.09</v>
      </c>
      <c r="K157" s="527">
        <v>0</v>
      </c>
      <c r="L157" s="527"/>
      <c r="M157" s="526">
        <v>300431.90999999997</v>
      </c>
    </row>
    <row r="158" spans="2:13">
      <c r="B158" s="530">
        <v>8120</v>
      </c>
      <c r="C158" s="529">
        <v>4223</v>
      </c>
      <c r="D158" s="529"/>
      <c r="E158" s="529"/>
      <c r="F158" s="529"/>
      <c r="G158" s="528" t="s">
        <v>442</v>
      </c>
      <c r="H158" s="527"/>
      <c r="I158" s="527">
        <v>2950000</v>
      </c>
      <c r="J158" s="527">
        <v>2649568.09</v>
      </c>
      <c r="K158" s="527">
        <v>0</v>
      </c>
      <c r="L158" s="527"/>
      <c r="M158" s="526">
        <v>300431.90999999997</v>
      </c>
    </row>
    <row r="159" spans="2:13">
      <c r="B159" s="530">
        <v>8120</v>
      </c>
      <c r="C159" s="529">
        <v>4223</v>
      </c>
      <c r="D159" s="529">
        <v>1</v>
      </c>
      <c r="E159" s="529"/>
      <c r="F159" s="529"/>
      <c r="G159" s="528" t="s">
        <v>442</v>
      </c>
      <c r="H159" s="527"/>
      <c r="I159" s="527">
        <v>2950000</v>
      </c>
      <c r="J159" s="527">
        <v>2649568.09</v>
      </c>
      <c r="K159" s="527">
        <v>0</v>
      </c>
      <c r="L159" s="527"/>
      <c r="M159" s="526">
        <v>300431.90999999997</v>
      </c>
    </row>
    <row r="160" spans="2:13">
      <c r="B160" s="530">
        <v>8120</v>
      </c>
      <c r="C160" s="529">
        <v>4223</v>
      </c>
      <c r="D160" s="529">
        <v>1</v>
      </c>
      <c r="E160" s="529">
        <v>1</v>
      </c>
      <c r="F160" s="529"/>
      <c r="G160" s="528" t="s">
        <v>442</v>
      </c>
      <c r="H160" s="527"/>
      <c r="I160" s="527">
        <v>2950000</v>
      </c>
      <c r="J160" s="527">
        <v>2649568.09</v>
      </c>
      <c r="K160" s="527">
        <v>0</v>
      </c>
      <c r="L160" s="527"/>
      <c r="M160" s="526">
        <v>300431.90999999997</v>
      </c>
    </row>
    <row r="161" spans="2:13">
      <c r="B161" s="530">
        <v>8120</v>
      </c>
      <c r="C161" s="529">
        <v>4223</v>
      </c>
      <c r="D161" s="529">
        <v>1</v>
      </c>
      <c r="E161" s="529">
        <v>1</v>
      </c>
      <c r="F161" s="529">
        <v>2</v>
      </c>
      <c r="G161" s="528" t="s">
        <v>2156</v>
      </c>
      <c r="H161" s="527"/>
      <c r="I161" s="527">
        <v>2950000</v>
      </c>
      <c r="J161" s="527">
        <v>2649568.09</v>
      </c>
      <c r="K161" s="527">
        <v>0</v>
      </c>
      <c r="L161" s="527"/>
      <c r="M161" s="526">
        <v>300431.90999999997</v>
      </c>
    </row>
    <row r="162" spans="2:13">
      <c r="B162" s="530">
        <v>8120</v>
      </c>
      <c r="C162" s="529">
        <v>4300</v>
      </c>
      <c r="D162" s="529"/>
      <c r="E162" s="529"/>
      <c r="F162" s="529"/>
      <c r="G162" s="528" t="s">
        <v>2141</v>
      </c>
      <c r="H162" s="527"/>
      <c r="I162" s="527">
        <v>0</v>
      </c>
      <c r="J162" s="527">
        <v>1.51</v>
      </c>
      <c r="K162" s="527">
        <v>0</v>
      </c>
      <c r="L162" s="527"/>
      <c r="M162" s="526">
        <v>-1.51</v>
      </c>
    </row>
    <row r="163" spans="2:13">
      <c r="B163" s="530">
        <v>8120</v>
      </c>
      <c r="C163" s="529">
        <v>4310</v>
      </c>
      <c r="D163" s="529"/>
      <c r="E163" s="529"/>
      <c r="F163" s="529"/>
      <c r="G163" s="528" t="s">
        <v>456</v>
      </c>
      <c r="H163" s="527"/>
      <c r="I163" s="527">
        <v>0</v>
      </c>
      <c r="J163" s="527">
        <v>1.51</v>
      </c>
      <c r="K163" s="527">
        <v>0</v>
      </c>
      <c r="L163" s="527"/>
      <c r="M163" s="526">
        <v>-1.51</v>
      </c>
    </row>
    <row r="164" spans="2:13">
      <c r="B164" s="530">
        <v>8120</v>
      </c>
      <c r="C164" s="529">
        <v>4319</v>
      </c>
      <c r="D164" s="529"/>
      <c r="E164" s="529"/>
      <c r="F164" s="529"/>
      <c r="G164" s="528" t="s">
        <v>2135</v>
      </c>
      <c r="H164" s="527"/>
      <c r="I164" s="527">
        <v>0</v>
      </c>
      <c r="J164" s="527">
        <v>1.51</v>
      </c>
      <c r="K164" s="527">
        <v>0</v>
      </c>
      <c r="L164" s="527"/>
      <c r="M164" s="526">
        <v>-1.51</v>
      </c>
    </row>
    <row r="165" spans="2:13">
      <c r="B165" s="530">
        <v>8120</v>
      </c>
      <c r="C165" s="529">
        <v>4319</v>
      </c>
      <c r="D165" s="529">
        <v>1</v>
      </c>
      <c r="E165" s="529"/>
      <c r="F165" s="529"/>
      <c r="G165" s="528" t="s">
        <v>2135</v>
      </c>
      <c r="H165" s="527"/>
      <c r="I165" s="527">
        <v>0</v>
      </c>
      <c r="J165" s="527">
        <v>1.51</v>
      </c>
      <c r="K165" s="527">
        <v>0</v>
      </c>
      <c r="L165" s="527"/>
      <c r="M165" s="526">
        <v>-1.51</v>
      </c>
    </row>
    <row r="166" spans="2:13">
      <c r="B166" s="530">
        <v>8120</v>
      </c>
      <c r="C166" s="529">
        <v>4319</v>
      </c>
      <c r="D166" s="529">
        <v>1</v>
      </c>
      <c r="E166" s="529">
        <v>1</v>
      </c>
      <c r="F166" s="529"/>
      <c r="G166" s="528" t="s">
        <v>2135</v>
      </c>
      <c r="H166" s="527"/>
      <c r="I166" s="527">
        <v>0</v>
      </c>
      <c r="J166" s="527">
        <v>1.51</v>
      </c>
      <c r="K166" s="527">
        <v>0</v>
      </c>
      <c r="L166" s="527"/>
      <c r="M166" s="526">
        <v>-1.51</v>
      </c>
    </row>
    <row r="167" spans="2:13">
      <c r="B167" s="530">
        <v>8120</v>
      </c>
      <c r="C167" s="529">
        <v>4319</v>
      </c>
      <c r="D167" s="529">
        <v>1</v>
      </c>
      <c r="E167" s="529">
        <v>1</v>
      </c>
      <c r="F167" s="529">
        <v>1</v>
      </c>
      <c r="G167" s="528" t="s">
        <v>2135</v>
      </c>
      <c r="H167" s="527"/>
      <c r="I167" s="527">
        <v>0</v>
      </c>
      <c r="J167" s="527">
        <v>1.51</v>
      </c>
      <c r="K167" s="527">
        <v>0</v>
      </c>
      <c r="L167" s="527"/>
      <c r="M167" s="526">
        <v>-1.51</v>
      </c>
    </row>
    <row r="168" spans="2:13">
      <c r="B168" s="530">
        <v>8140</v>
      </c>
      <c r="C168" s="529">
        <v>4000</v>
      </c>
      <c r="D168" s="529"/>
      <c r="E168" s="529"/>
      <c r="F168" s="529"/>
      <c r="G168" s="528" t="s">
        <v>468</v>
      </c>
      <c r="H168" s="527"/>
      <c r="I168" s="527">
        <v>0</v>
      </c>
      <c r="J168" s="527">
        <v>2649569.6</v>
      </c>
      <c r="K168" s="527">
        <v>2649569.6</v>
      </c>
      <c r="L168" s="527"/>
      <c r="M168" s="526">
        <v>0</v>
      </c>
    </row>
    <row r="169" spans="2:13">
      <c r="B169" s="530">
        <v>8140</v>
      </c>
      <c r="C169" s="529">
        <v>4200</v>
      </c>
      <c r="D169" s="529"/>
      <c r="E169" s="529"/>
      <c r="F169" s="529"/>
      <c r="G169" s="528" t="s">
        <v>2163</v>
      </c>
      <c r="H169" s="527"/>
      <c r="I169" s="527">
        <v>0</v>
      </c>
      <c r="J169" s="527">
        <v>2649568.09</v>
      </c>
      <c r="K169" s="527">
        <v>2649568.09</v>
      </c>
      <c r="L169" s="527"/>
      <c r="M169" s="526">
        <v>0</v>
      </c>
    </row>
    <row r="170" spans="2:13">
      <c r="B170" s="530">
        <v>8140</v>
      </c>
      <c r="C170" s="529">
        <v>4220</v>
      </c>
      <c r="D170" s="529"/>
      <c r="E170" s="529"/>
      <c r="F170" s="529"/>
      <c r="G170" s="528" t="s">
        <v>2161</v>
      </c>
      <c r="H170" s="527"/>
      <c r="I170" s="527">
        <v>0</v>
      </c>
      <c r="J170" s="527">
        <v>2649568.09</v>
      </c>
      <c r="K170" s="527">
        <v>2649568.09</v>
      </c>
      <c r="L170" s="527"/>
      <c r="M170" s="526">
        <v>0</v>
      </c>
    </row>
    <row r="171" spans="2:13">
      <c r="B171" s="530">
        <v>8140</v>
      </c>
      <c r="C171" s="529">
        <v>4223</v>
      </c>
      <c r="D171" s="529"/>
      <c r="E171" s="529"/>
      <c r="F171" s="529"/>
      <c r="G171" s="528" t="s">
        <v>442</v>
      </c>
      <c r="H171" s="527"/>
      <c r="I171" s="527">
        <v>0</v>
      </c>
      <c r="J171" s="527">
        <v>2649568.09</v>
      </c>
      <c r="K171" s="527">
        <v>2649568.09</v>
      </c>
      <c r="L171" s="527"/>
      <c r="M171" s="526">
        <v>0</v>
      </c>
    </row>
    <row r="172" spans="2:13">
      <c r="B172" s="530">
        <v>8140</v>
      </c>
      <c r="C172" s="529">
        <v>4223</v>
      </c>
      <c r="D172" s="529">
        <v>1</v>
      </c>
      <c r="E172" s="529"/>
      <c r="F172" s="529"/>
      <c r="G172" s="528" t="s">
        <v>442</v>
      </c>
      <c r="H172" s="527"/>
      <c r="I172" s="527">
        <v>0</v>
      </c>
      <c r="J172" s="527">
        <v>2649568.09</v>
      </c>
      <c r="K172" s="527">
        <v>2649568.09</v>
      </c>
      <c r="L172" s="527"/>
      <c r="M172" s="526">
        <v>0</v>
      </c>
    </row>
    <row r="173" spans="2:13">
      <c r="B173" s="530">
        <v>8140</v>
      </c>
      <c r="C173" s="529">
        <v>4223</v>
      </c>
      <c r="D173" s="529">
        <v>1</v>
      </c>
      <c r="E173" s="529">
        <v>1</v>
      </c>
      <c r="F173" s="529"/>
      <c r="G173" s="528" t="s">
        <v>442</v>
      </c>
      <c r="H173" s="527"/>
      <c r="I173" s="527">
        <v>0</v>
      </c>
      <c r="J173" s="527">
        <v>2649568.09</v>
      </c>
      <c r="K173" s="527">
        <v>2649568.09</v>
      </c>
      <c r="L173" s="527"/>
      <c r="M173" s="526">
        <v>0</v>
      </c>
    </row>
    <row r="174" spans="2:13">
      <c r="B174" s="530">
        <v>8140</v>
      </c>
      <c r="C174" s="529">
        <v>4223</v>
      </c>
      <c r="D174" s="529">
        <v>1</v>
      </c>
      <c r="E174" s="529">
        <v>1</v>
      </c>
      <c r="F174" s="529">
        <v>2</v>
      </c>
      <c r="G174" s="528" t="s">
        <v>2156</v>
      </c>
      <c r="H174" s="527"/>
      <c r="I174" s="527">
        <v>0</v>
      </c>
      <c r="J174" s="527">
        <v>2649568.09</v>
      </c>
      <c r="K174" s="527">
        <v>2649568.09</v>
      </c>
      <c r="L174" s="527"/>
      <c r="M174" s="526">
        <v>0</v>
      </c>
    </row>
    <row r="175" spans="2:13">
      <c r="B175" s="530">
        <v>8140</v>
      </c>
      <c r="C175" s="529">
        <v>4300</v>
      </c>
      <c r="D175" s="529"/>
      <c r="E175" s="529"/>
      <c r="F175" s="529"/>
      <c r="G175" s="528" t="s">
        <v>2141</v>
      </c>
      <c r="H175" s="527"/>
      <c r="I175" s="527">
        <v>0</v>
      </c>
      <c r="J175" s="527">
        <v>1.51</v>
      </c>
      <c r="K175" s="527">
        <v>1.51</v>
      </c>
      <c r="L175" s="527"/>
      <c r="M175" s="526">
        <v>0</v>
      </c>
    </row>
    <row r="176" spans="2:13">
      <c r="B176" s="530">
        <v>8140</v>
      </c>
      <c r="C176" s="529">
        <v>4310</v>
      </c>
      <c r="D176" s="529"/>
      <c r="E176" s="529"/>
      <c r="F176" s="529"/>
      <c r="G176" s="528" t="s">
        <v>456</v>
      </c>
      <c r="H176" s="527"/>
      <c r="I176" s="527">
        <v>0</v>
      </c>
      <c r="J176" s="527">
        <v>1.51</v>
      </c>
      <c r="K176" s="527">
        <v>1.51</v>
      </c>
      <c r="L176" s="527"/>
      <c r="M176" s="526">
        <v>0</v>
      </c>
    </row>
    <row r="177" spans="2:13">
      <c r="B177" s="530">
        <v>8140</v>
      </c>
      <c r="C177" s="529">
        <v>4319</v>
      </c>
      <c r="D177" s="529"/>
      <c r="E177" s="529"/>
      <c r="F177" s="529"/>
      <c r="G177" s="528" t="s">
        <v>2135</v>
      </c>
      <c r="H177" s="527"/>
      <c r="I177" s="527">
        <v>0</v>
      </c>
      <c r="J177" s="527">
        <v>1.51</v>
      </c>
      <c r="K177" s="527">
        <v>1.51</v>
      </c>
      <c r="L177" s="527"/>
      <c r="M177" s="526">
        <v>0</v>
      </c>
    </row>
    <row r="178" spans="2:13">
      <c r="B178" s="530">
        <v>8140</v>
      </c>
      <c r="C178" s="529">
        <v>4319</v>
      </c>
      <c r="D178" s="529">
        <v>1</v>
      </c>
      <c r="E178" s="529"/>
      <c r="F178" s="529"/>
      <c r="G178" s="528" t="s">
        <v>2135</v>
      </c>
      <c r="H178" s="527"/>
      <c r="I178" s="527">
        <v>0</v>
      </c>
      <c r="J178" s="527">
        <v>1.51</v>
      </c>
      <c r="K178" s="527">
        <v>1.51</v>
      </c>
      <c r="L178" s="527"/>
      <c r="M178" s="526">
        <v>0</v>
      </c>
    </row>
    <row r="179" spans="2:13">
      <c r="B179" s="530">
        <v>8140</v>
      </c>
      <c r="C179" s="529">
        <v>4319</v>
      </c>
      <c r="D179" s="529">
        <v>1</v>
      </c>
      <c r="E179" s="529">
        <v>1</v>
      </c>
      <c r="F179" s="529"/>
      <c r="G179" s="528" t="s">
        <v>2135</v>
      </c>
      <c r="H179" s="527"/>
      <c r="I179" s="527">
        <v>0</v>
      </c>
      <c r="J179" s="527">
        <v>1.51</v>
      </c>
      <c r="K179" s="527">
        <v>1.51</v>
      </c>
      <c r="L179" s="527"/>
      <c r="M179" s="526">
        <v>0</v>
      </c>
    </row>
    <row r="180" spans="2:13">
      <c r="B180" s="530">
        <v>8140</v>
      </c>
      <c r="C180" s="529">
        <v>4319</v>
      </c>
      <c r="D180" s="529">
        <v>1</v>
      </c>
      <c r="E180" s="529">
        <v>1</v>
      </c>
      <c r="F180" s="529">
        <v>1</v>
      </c>
      <c r="G180" s="528" t="s">
        <v>2135</v>
      </c>
      <c r="H180" s="527"/>
      <c r="I180" s="527">
        <v>0</v>
      </c>
      <c r="J180" s="527">
        <v>1.51</v>
      </c>
      <c r="K180" s="527">
        <v>1.51</v>
      </c>
      <c r="L180" s="527"/>
      <c r="M180" s="526">
        <v>0</v>
      </c>
    </row>
    <row r="181" spans="2:13">
      <c r="B181" s="530">
        <v>8150</v>
      </c>
      <c r="C181" s="529">
        <v>4000</v>
      </c>
      <c r="D181" s="529"/>
      <c r="E181" s="529"/>
      <c r="F181" s="529"/>
      <c r="G181" s="528" t="s">
        <v>468</v>
      </c>
      <c r="H181" s="527"/>
      <c r="I181" s="527">
        <v>0</v>
      </c>
      <c r="J181" s="527">
        <v>0</v>
      </c>
      <c r="K181" s="527">
        <v>2649569.6</v>
      </c>
      <c r="L181" s="527"/>
      <c r="M181" s="526">
        <v>2649569.6</v>
      </c>
    </row>
    <row r="182" spans="2:13">
      <c r="B182" s="530">
        <v>8150</v>
      </c>
      <c r="C182" s="529">
        <v>4200</v>
      </c>
      <c r="D182" s="529"/>
      <c r="E182" s="529"/>
      <c r="F182" s="529"/>
      <c r="G182" s="528" t="s">
        <v>2163</v>
      </c>
      <c r="H182" s="527"/>
      <c r="I182" s="527">
        <v>0</v>
      </c>
      <c r="J182" s="527">
        <v>0</v>
      </c>
      <c r="K182" s="527">
        <v>2649568.09</v>
      </c>
      <c r="L182" s="527"/>
      <c r="M182" s="526">
        <v>2649568.09</v>
      </c>
    </row>
    <row r="183" spans="2:13">
      <c r="B183" s="530">
        <v>8150</v>
      </c>
      <c r="C183" s="529">
        <v>4220</v>
      </c>
      <c r="D183" s="529"/>
      <c r="E183" s="529"/>
      <c r="F183" s="529"/>
      <c r="G183" s="528" t="s">
        <v>2161</v>
      </c>
      <c r="H183" s="527"/>
      <c r="I183" s="527">
        <v>0</v>
      </c>
      <c r="J183" s="527">
        <v>0</v>
      </c>
      <c r="K183" s="527">
        <v>2649568.09</v>
      </c>
      <c r="L183" s="527"/>
      <c r="M183" s="526">
        <v>2649568.09</v>
      </c>
    </row>
    <row r="184" spans="2:13">
      <c r="B184" s="530">
        <v>8150</v>
      </c>
      <c r="C184" s="529">
        <v>4223</v>
      </c>
      <c r="D184" s="529"/>
      <c r="E184" s="529"/>
      <c r="F184" s="529"/>
      <c r="G184" s="528" t="s">
        <v>442</v>
      </c>
      <c r="H184" s="527"/>
      <c r="I184" s="527">
        <v>0</v>
      </c>
      <c r="J184" s="527">
        <v>0</v>
      </c>
      <c r="K184" s="527">
        <v>2649568.09</v>
      </c>
      <c r="L184" s="527"/>
      <c r="M184" s="526">
        <v>2649568.09</v>
      </c>
    </row>
    <row r="185" spans="2:13">
      <c r="B185" s="530">
        <v>8150</v>
      </c>
      <c r="C185" s="529">
        <v>4223</v>
      </c>
      <c r="D185" s="529">
        <v>1</v>
      </c>
      <c r="E185" s="529"/>
      <c r="F185" s="529"/>
      <c r="G185" s="528" t="s">
        <v>442</v>
      </c>
      <c r="H185" s="527"/>
      <c r="I185" s="527">
        <v>0</v>
      </c>
      <c r="J185" s="527">
        <v>0</v>
      </c>
      <c r="K185" s="527">
        <v>2649568.09</v>
      </c>
      <c r="L185" s="527"/>
      <c r="M185" s="526">
        <v>2649568.09</v>
      </c>
    </row>
    <row r="186" spans="2:13">
      <c r="B186" s="530">
        <v>8150</v>
      </c>
      <c r="C186" s="529">
        <v>4223</v>
      </c>
      <c r="D186" s="529">
        <v>1</v>
      </c>
      <c r="E186" s="529">
        <v>1</v>
      </c>
      <c r="F186" s="529"/>
      <c r="G186" s="528" t="s">
        <v>442</v>
      </c>
      <c r="H186" s="527"/>
      <c r="I186" s="527">
        <v>0</v>
      </c>
      <c r="J186" s="527">
        <v>0</v>
      </c>
      <c r="K186" s="527">
        <v>2649568.09</v>
      </c>
      <c r="L186" s="527"/>
      <c r="M186" s="526">
        <v>2649568.09</v>
      </c>
    </row>
    <row r="187" spans="2:13">
      <c r="B187" s="530">
        <v>8150</v>
      </c>
      <c r="C187" s="529">
        <v>4223</v>
      </c>
      <c r="D187" s="529">
        <v>1</v>
      </c>
      <c r="E187" s="529">
        <v>1</v>
      </c>
      <c r="F187" s="529">
        <v>2</v>
      </c>
      <c r="G187" s="528" t="s">
        <v>2156</v>
      </c>
      <c r="H187" s="527"/>
      <c r="I187" s="527">
        <v>0</v>
      </c>
      <c r="J187" s="527">
        <v>0</v>
      </c>
      <c r="K187" s="527">
        <v>2649568.09</v>
      </c>
      <c r="L187" s="527"/>
      <c r="M187" s="526">
        <v>2649568.09</v>
      </c>
    </row>
    <row r="188" spans="2:13">
      <c r="B188" s="530">
        <v>8150</v>
      </c>
      <c r="C188" s="529">
        <v>4300</v>
      </c>
      <c r="D188" s="529"/>
      <c r="E188" s="529"/>
      <c r="F188" s="529"/>
      <c r="G188" s="528" t="s">
        <v>2141</v>
      </c>
      <c r="H188" s="527"/>
      <c r="I188" s="527">
        <v>0</v>
      </c>
      <c r="J188" s="527">
        <v>0</v>
      </c>
      <c r="K188" s="527">
        <v>1.51</v>
      </c>
      <c r="L188" s="527"/>
      <c r="M188" s="526">
        <v>1.51</v>
      </c>
    </row>
    <row r="189" spans="2:13">
      <c r="B189" s="530">
        <v>8150</v>
      </c>
      <c r="C189" s="529">
        <v>4310</v>
      </c>
      <c r="D189" s="529"/>
      <c r="E189" s="529"/>
      <c r="F189" s="529"/>
      <c r="G189" s="528" t="s">
        <v>456</v>
      </c>
      <c r="H189" s="527"/>
      <c r="I189" s="527">
        <v>0</v>
      </c>
      <c r="J189" s="527">
        <v>0</v>
      </c>
      <c r="K189" s="527">
        <v>1.51</v>
      </c>
      <c r="L189" s="527"/>
      <c r="M189" s="526">
        <v>1.51</v>
      </c>
    </row>
    <row r="190" spans="2:13">
      <c r="B190" s="530">
        <v>8150</v>
      </c>
      <c r="C190" s="529">
        <v>4319</v>
      </c>
      <c r="D190" s="529"/>
      <c r="E190" s="529"/>
      <c r="F190" s="529"/>
      <c r="G190" s="528" t="s">
        <v>2135</v>
      </c>
      <c r="H190" s="527"/>
      <c r="I190" s="527">
        <v>0</v>
      </c>
      <c r="J190" s="527">
        <v>0</v>
      </c>
      <c r="K190" s="527">
        <v>1.51</v>
      </c>
      <c r="L190" s="527"/>
      <c r="M190" s="526">
        <v>1.51</v>
      </c>
    </row>
    <row r="191" spans="2:13">
      <c r="B191" s="530">
        <v>8150</v>
      </c>
      <c r="C191" s="529">
        <v>4319</v>
      </c>
      <c r="D191" s="529">
        <v>1</v>
      </c>
      <c r="E191" s="529"/>
      <c r="F191" s="529"/>
      <c r="G191" s="528" t="s">
        <v>2135</v>
      </c>
      <c r="H191" s="527"/>
      <c r="I191" s="527">
        <v>0</v>
      </c>
      <c r="J191" s="527">
        <v>0</v>
      </c>
      <c r="K191" s="527">
        <v>1.51</v>
      </c>
      <c r="L191" s="527"/>
      <c r="M191" s="526">
        <v>1.51</v>
      </c>
    </row>
    <row r="192" spans="2:13">
      <c r="B192" s="530">
        <v>8150</v>
      </c>
      <c r="C192" s="529">
        <v>4319</v>
      </c>
      <c r="D192" s="529">
        <v>1</v>
      </c>
      <c r="E192" s="529">
        <v>1</v>
      </c>
      <c r="F192" s="529"/>
      <c r="G192" s="528" t="s">
        <v>2135</v>
      </c>
      <c r="H192" s="527"/>
      <c r="I192" s="527">
        <v>0</v>
      </c>
      <c r="J192" s="527">
        <v>0</v>
      </c>
      <c r="K192" s="527">
        <v>1.51</v>
      </c>
      <c r="L192" s="527"/>
      <c r="M192" s="526">
        <v>1.51</v>
      </c>
    </row>
    <row r="193" spans="2:13">
      <c r="B193" s="530">
        <v>8150</v>
      </c>
      <c r="C193" s="529">
        <v>4319</v>
      </c>
      <c r="D193" s="529">
        <v>1</v>
      </c>
      <c r="E193" s="529">
        <v>1</v>
      </c>
      <c r="F193" s="529">
        <v>1</v>
      </c>
      <c r="G193" s="528" t="s">
        <v>2135</v>
      </c>
      <c r="H193" s="527"/>
      <c r="I193" s="527">
        <v>0</v>
      </c>
      <c r="J193" s="527">
        <v>0</v>
      </c>
      <c r="K193" s="527">
        <v>1.51</v>
      </c>
      <c r="L193" s="527"/>
      <c r="M193" s="526">
        <v>1.51</v>
      </c>
    </row>
    <row r="194" spans="2:13">
      <c r="B194" s="530">
        <v>8200</v>
      </c>
      <c r="C194" s="529"/>
      <c r="D194" s="529"/>
      <c r="E194" s="529"/>
      <c r="F194" s="529"/>
      <c r="G194" s="528" t="s">
        <v>2112</v>
      </c>
      <c r="H194" s="527"/>
      <c r="I194" s="527"/>
      <c r="J194" s="527">
        <v>7756225.3799999999</v>
      </c>
      <c r="K194" s="527">
        <v>7756225.3799999999</v>
      </c>
      <c r="L194" s="527"/>
      <c r="M194" s="526"/>
    </row>
    <row r="195" spans="2:13">
      <c r="B195" s="530">
        <v>8210</v>
      </c>
      <c r="C195" s="529"/>
      <c r="D195" s="529"/>
      <c r="E195" s="529"/>
      <c r="F195" s="529"/>
      <c r="G195" s="528" t="s">
        <v>2111</v>
      </c>
      <c r="H195" s="527"/>
      <c r="I195" s="527">
        <v>2950000</v>
      </c>
      <c r="J195" s="527">
        <v>38355.9</v>
      </c>
      <c r="K195" s="527">
        <v>38355.9</v>
      </c>
      <c r="L195" s="527"/>
      <c r="M195" s="526">
        <v>2950000</v>
      </c>
    </row>
    <row r="196" spans="2:13">
      <c r="B196" s="530">
        <v>8211</v>
      </c>
      <c r="C196" s="529"/>
      <c r="D196" s="529"/>
      <c r="E196" s="529"/>
      <c r="F196" s="529"/>
      <c r="G196" s="528" t="s">
        <v>2110</v>
      </c>
      <c r="H196" s="527"/>
      <c r="I196" s="527">
        <v>2945000</v>
      </c>
      <c r="J196" s="527">
        <v>38355.9</v>
      </c>
      <c r="K196" s="527">
        <v>38355.9</v>
      </c>
      <c r="L196" s="527"/>
      <c r="M196" s="526">
        <v>2945000</v>
      </c>
    </row>
    <row r="197" spans="2:13">
      <c r="B197" s="530">
        <v>8211</v>
      </c>
      <c r="C197" s="529">
        <v>0</v>
      </c>
      <c r="D197" s="529">
        <v>0</v>
      </c>
      <c r="E197" s="529">
        <v>0</v>
      </c>
      <c r="F197" s="529">
        <v>1000</v>
      </c>
      <c r="G197" s="528" t="s">
        <v>1003</v>
      </c>
      <c r="H197" s="527"/>
      <c r="I197" s="527">
        <v>2328000</v>
      </c>
      <c r="J197" s="527">
        <v>9193.5400000000009</v>
      </c>
      <c r="K197" s="527">
        <v>9193.5400000000009</v>
      </c>
      <c r="L197" s="527"/>
      <c r="M197" s="526">
        <v>2328000</v>
      </c>
    </row>
    <row r="198" spans="2:13">
      <c r="B198" s="530">
        <v>8211</v>
      </c>
      <c r="C198" s="529">
        <v>0</v>
      </c>
      <c r="D198" s="529">
        <v>0</v>
      </c>
      <c r="E198" s="529">
        <v>0</v>
      </c>
      <c r="F198" s="529">
        <v>1100</v>
      </c>
      <c r="G198" s="528" t="s">
        <v>1001</v>
      </c>
      <c r="H198" s="527"/>
      <c r="I198" s="527">
        <v>1556833.88</v>
      </c>
      <c r="J198" s="527">
        <v>0</v>
      </c>
      <c r="K198" s="527">
        <v>0</v>
      </c>
      <c r="L198" s="527"/>
      <c r="M198" s="526">
        <v>1556833.88</v>
      </c>
    </row>
    <row r="199" spans="2:13">
      <c r="B199" s="530">
        <v>8211</v>
      </c>
      <c r="C199" s="529">
        <v>0</v>
      </c>
      <c r="D199" s="529">
        <v>0</v>
      </c>
      <c r="E199" s="529">
        <v>0</v>
      </c>
      <c r="F199" s="529">
        <v>1130</v>
      </c>
      <c r="G199" s="528" t="s">
        <v>999</v>
      </c>
      <c r="H199" s="527"/>
      <c r="I199" s="527">
        <v>1556833.88</v>
      </c>
      <c r="J199" s="527">
        <v>0</v>
      </c>
      <c r="K199" s="527">
        <v>0</v>
      </c>
      <c r="L199" s="527"/>
      <c r="M199" s="526">
        <v>1556833.88</v>
      </c>
    </row>
    <row r="200" spans="2:13">
      <c r="B200" s="530">
        <v>8211</v>
      </c>
      <c r="C200" s="529">
        <v>0</v>
      </c>
      <c r="D200" s="529">
        <v>0</v>
      </c>
      <c r="E200" s="529">
        <v>0</v>
      </c>
      <c r="F200" s="529">
        <v>1131</v>
      </c>
      <c r="G200" s="528" t="s">
        <v>997</v>
      </c>
      <c r="H200" s="527"/>
      <c r="I200" s="527">
        <v>1556833.88</v>
      </c>
      <c r="J200" s="527">
        <v>0</v>
      </c>
      <c r="K200" s="527">
        <v>0</v>
      </c>
      <c r="L200" s="527"/>
      <c r="M200" s="526">
        <v>1556833.88</v>
      </c>
    </row>
    <row r="201" spans="2:13">
      <c r="B201" s="530">
        <v>8211</v>
      </c>
      <c r="C201" s="529">
        <v>0</v>
      </c>
      <c r="D201" s="529">
        <v>0</v>
      </c>
      <c r="E201" s="529">
        <v>0</v>
      </c>
      <c r="F201" s="529">
        <v>1300</v>
      </c>
      <c r="G201" s="528" t="s">
        <v>971</v>
      </c>
      <c r="H201" s="527"/>
      <c r="I201" s="527">
        <v>561166.12</v>
      </c>
      <c r="J201" s="527">
        <v>0</v>
      </c>
      <c r="K201" s="527">
        <v>0</v>
      </c>
      <c r="L201" s="527"/>
      <c r="M201" s="526">
        <v>561166.12</v>
      </c>
    </row>
    <row r="202" spans="2:13">
      <c r="B202" s="530">
        <v>8211</v>
      </c>
      <c r="C202" s="529">
        <v>0</v>
      </c>
      <c r="D202" s="529">
        <v>0</v>
      </c>
      <c r="E202" s="529">
        <v>0</v>
      </c>
      <c r="F202" s="529">
        <v>1320</v>
      </c>
      <c r="G202" s="528" t="s">
        <v>969</v>
      </c>
      <c r="H202" s="527"/>
      <c r="I202" s="527">
        <v>426551.24</v>
      </c>
      <c r="J202" s="527">
        <v>0</v>
      </c>
      <c r="K202" s="527">
        <v>0</v>
      </c>
      <c r="L202" s="527"/>
      <c r="M202" s="526">
        <v>426551.24</v>
      </c>
    </row>
    <row r="203" spans="2:13">
      <c r="B203" s="530">
        <v>8211</v>
      </c>
      <c r="C203" s="529">
        <v>0</v>
      </c>
      <c r="D203" s="529">
        <v>0</v>
      </c>
      <c r="E203" s="529">
        <v>0</v>
      </c>
      <c r="F203" s="529">
        <v>1321</v>
      </c>
      <c r="G203" s="528" t="s">
        <v>967</v>
      </c>
      <c r="H203" s="527"/>
      <c r="I203" s="527">
        <v>121022.92</v>
      </c>
      <c r="J203" s="527">
        <v>0</v>
      </c>
      <c r="K203" s="527">
        <v>0</v>
      </c>
      <c r="L203" s="527"/>
      <c r="M203" s="526">
        <v>121022.92</v>
      </c>
    </row>
    <row r="204" spans="2:13">
      <c r="B204" s="530">
        <v>8211</v>
      </c>
      <c r="C204" s="529">
        <v>0</v>
      </c>
      <c r="D204" s="529">
        <v>0</v>
      </c>
      <c r="E204" s="529">
        <v>0</v>
      </c>
      <c r="F204" s="529">
        <v>1322</v>
      </c>
      <c r="G204" s="528" t="s">
        <v>961</v>
      </c>
      <c r="H204" s="527"/>
      <c r="I204" s="527">
        <v>305528.32000000001</v>
      </c>
      <c r="J204" s="527">
        <v>0</v>
      </c>
      <c r="K204" s="527">
        <v>0</v>
      </c>
      <c r="L204" s="527"/>
      <c r="M204" s="526">
        <v>305528.32000000001</v>
      </c>
    </row>
    <row r="205" spans="2:13">
      <c r="B205" s="530">
        <v>8211</v>
      </c>
      <c r="C205" s="529">
        <v>0</v>
      </c>
      <c r="D205" s="529">
        <v>0</v>
      </c>
      <c r="E205" s="529">
        <v>0</v>
      </c>
      <c r="F205" s="529">
        <v>1340</v>
      </c>
      <c r="G205" s="528" t="s">
        <v>957</v>
      </c>
      <c r="H205" s="527"/>
      <c r="I205" s="527">
        <v>134614.88</v>
      </c>
      <c r="J205" s="527">
        <v>0</v>
      </c>
      <c r="K205" s="527">
        <v>0</v>
      </c>
      <c r="L205" s="527"/>
      <c r="M205" s="526">
        <v>134614.88</v>
      </c>
    </row>
    <row r="206" spans="2:13">
      <c r="B206" s="530">
        <v>8211</v>
      </c>
      <c r="C206" s="529">
        <v>0</v>
      </c>
      <c r="D206" s="529">
        <v>0</v>
      </c>
      <c r="E206" s="529">
        <v>0</v>
      </c>
      <c r="F206" s="529">
        <v>1345</v>
      </c>
      <c r="G206" s="528" t="s">
        <v>955</v>
      </c>
      <c r="H206" s="527"/>
      <c r="I206" s="527">
        <v>134614.88</v>
      </c>
      <c r="J206" s="527">
        <v>0</v>
      </c>
      <c r="K206" s="527">
        <v>0</v>
      </c>
      <c r="L206" s="527"/>
      <c r="M206" s="526">
        <v>134614.88</v>
      </c>
    </row>
    <row r="207" spans="2:13">
      <c r="B207" s="530">
        <v>8211</v>
      </c>
      <c r="C207" s="529">
        <v>0</v>
      </c>
      <c r="D207" s="529">
        <v>0</v>
      </c>
      <c r="E207" s="529">
        <v>0</v>
      </c>
      <c r="F207" s="529">
        <v>1400</v>
      </c>
      <c r="G207" s="528" t="s">
        <v>897</v>
      </c>
      <c r="H207" s="527"/>
      <c r="I207" s="527">
        <v>210000</v>
      </c>
      <c r="J207" s="527">
        <v>9193.5400000000009</v>
      </c>
      <c r="K207" s="527">
        <v>9193.5400000000009</v>
      </c>
      <c r="L207" s="527"/>
      <c r="M207" s="526">
        <v>210000</v>
      </c>
    </row>
    <row r="208" spans="2:13">
      <c r="B208" s="530">
        <v>8211</v>
      </c>
      <c r="C208" s="529">
        <v>0</v>
      </c>
      <c r="D208" s="529">
        <v>0</v>
      </c>
      <c r="E208" s="529">
        <v>0</v>
      </c>
      <c r="F208" s="529">
        <v>1410</v>
      </c>
      <c r="G208" s="528" t="s">
        <v>895</v>
      </c>
      <c r="H208" s="527"/>
      <c r="I208" s="527">
        <v>210000</v>
      </c>
      <c r="J208" s="527">
        <v>9193.5400000000009</v>
      </c>
      <c r="K208" s="527">
        <v>9193.5400000000009</v>
      </c>
      <c r="L208" s="527"/>
      <c r="M208" s="526">
        <v>210000</v>
      </c>
    </row>
    <row r="209" spans="2:13">
      <c r="B209" s="530">
        <v>8211</v>
      </c>
      <c r="C209" s="529">
        <v>0</v>
      </c>
      <c r="D209" s="529">
        <v>0</v>
      </c>
      <c r="E209" s="529">
        <v>0</v>
      </c>
      <c r="F209" s="529">
        <v>1412</v>
      </c>
      <c r="G209" s="528" t="s">
        <v>893</v>
      </c>
      <c r="H209" s="527"/>
      <c r="I209" s="527">
        <v>82800</v>
      </c>
      <c r="J209" s="527">
        <v>0</v>
      </c>
      <c r="K209" s="527">
        <v>2545.2399999999998</v>
      </c>
      <c r="L209" s="527"/>
      <c r="M209" s="526">
        <v>85345.24</v>
      </c>
    </row>
    <row r="210" spans="2:13">
      <c r="B210" s="530">
        <v>8211</v>
      </c>
      <c r="C210" s="529">
        <v>0</v>
      </c>
      <c r="D210" s="529">
        <v>0</v>
      </c>
      <c r="E210" s="529">
        <v>0</v>
      </c>
      <c r="F210" s="529">
        <v>1413</v>
      </c>
      <c r="G210" s="528" t="s">
        <v>885</v>
      </c>
      <c r="H210" s="527"/>
      <c r="I210" s="527">
        <v>63600</v>
      </c>
      <c r="J210" s="527">
        <v>0</v>
      </c>
      <c r="K210" s="527">
        <v>5451.58</v>
      </c>
      <c r="L210" s="527"/>
      <c r="M210" s="526">
        <v>69051.58</v>
      </c>
    </row>
    <row r="211" spans="2:13">
      <c r="B211" s="530">
        <v>8211</v>
      </c>
      <c r="C211" s="529">
        <v>0</v>
      </c>
      <c r="D211" s="529">
        <v>0</v>
      </c>
      <c r="E211" s="529">
        <v>0</v>
      </c>
      <c r="F211" s="529">
        <v>1414</v>
      </c>
      <c r="G211" s="528" t="s">
        <v>877</v>
      </c>
      <c r="H211" s="527"/>
      <c r="I211" s="527">
        <v>19200</v>
      </c>
      <c r="J211" s="527">
        <v>0</v>
      </c>
      <c r="K211" s="527">
        <v>1026.57</v>
      </c>
      <c r="L211" s="527"/>
      <c r="M211" s="526">
        <v>20226.57</v>
      </c>
    </row>
    <row r="212" spans="2:13">
      <c r="B212" s="530">
        <v>8211</v>
      </c>
      <c r="C212" s="529">
        <v>0</v>
      </c>
      <c r="D212" s="529">
        <v>0</v>
      </c>
      <c r="E212" s="529">
        <v>0</v>
      </c>
      <c r="F212" s="529">
        <v>1415</v>
      </c>
      <c r="G212" s="528" t="s">
        <v>869</v>
      </c>
      <c r="H212" s="527"/>
      <c r="I212" s="527">
        <v>38400</v>
      </c>
      <c r="J212" s="527">
        <v>9193.5400000000009</v>
      </c>
      <c r="K212" s="527">
        <v>0</v>
      </c>
      <c r="L212" s="527"/>
      <c r="M212" s="526">
        <v>29206.46</v>
      </c>
    </row>
    <row r="213" spans="2:13">
      <c r="B213" s="530">
        <v>8211</v>
      </c>
      <c r="C213" s="529">
        <v>0</v>
      </c>
      <c r="D213" s="529">
        <v>0</v>
      </c>
      <c r="E213" s="529">
        <v>0</v>
      </c>
      <c r="F213" s="529">
        <v>1416</v>
      </c>
      <c r="G213" s="528" t="s">
        <v>861</v>
      </c>
      <c r="H213" s="527"/>
      <c r="I213" s="527">
        <v>6000</v>
      </c>
      <c r="J213" s="527">
        <v>0</v>
      </c>
      <c r="K213" s="527">
        <v>170.15</v>
      </c>
      <c r="L213" s="527"/>
      <c r="M213" s="526">
        <v>6170.15</v>
      </c>
    </row>
    <row r="214" spans="2:13">
      <c r="B214" s="530">
        <v>8211</v>
      </c>
      <c r="C214" s="529">
        <v>0</v>
      </c>
      <c r="D214" s="529">
        <v>0</v>
      </c>
      <c r="E214" s="529">
        <v>0</v>
      </c>
      <c r="F214" s="529">
        <v>2000</v>
      </c>
      <c r="G214" s="528" t="s">
        <v>850</v>
      </c>
      <c r="H214" s="527"/>
      <c r="I214" s="527">
        <v>255000</v>
      </c>
      <c r="J214" s="527">
        <v>12604.36</v>
      </c>
      <c r="K214" s="527">
        <v>12604.36</v>
      </c>
      <c r="L214" s="527"/>
      <c r="M214" s="526">
        <v>255000</v>
      </c>
    </row>
    <row r="215" spans="2:13">
      <c r="B215" s="530">
        <v>8211</v>
      </c>
      <c r="C215" s="529">
        <v>0</v>
      </c>
      <c r="D215" s="529">
        <v>0</v>
      </c>
      <c r="E215" s="529">
        <v>0</v>
      </c>
      <c r="F215" s="529">
        <v>2100</v>
      </c>
      <c r="G215" s="528" t="s">
        <v>848</v>
      </c>
      <c r="H215" s="527"/>
      <c r="I215" s="527">
        <v>11000</v>
      </c>
      <c r="J215" s="527">
        <v>0</v>
      </c>
      <c r="K215" s="527">
        <v>2206.21</v>
      </c>
      <c r="L215" s="527"/>
      <c r="M215" s="526">
        <v>13206.21</v>
      </c>
    </row>
    <row r="216" spans="2:13">
      <c r="B216" s="530">
        <v>8211</v>
      </c>
      <c r="C216" s="529">
        <v>0</v>
      </c>
      <c r="D216" s="529">
        <v>0</v>
      </c>
      <c r="E216" s="529">
        <v>0</v>
      </c>
      <c r="F216" s="529">
        <v>2110</v>
      </c>
      <c r="G216" s="528" t="s">
        <v>846</v>
      </c>
      <c r="H216" s="527"/>
      <c r="I216" s="527">
        <v>4000</v>
      </c>
      <c r="J216" s="527">
        <v>0</v>
      </c>
      <c r="K216" s="527">
        <v>0</v>
      </c>
      <c r="L216" s="527"/>
      <c r="M216" s="526">
        <v>4000</v>
      </c>
    </row>
    <row r="217" spans="2:13">
      <c r="B217" s="530">
        <v>8211</v>
      </c>
      <c r="C217" s="529">
        <v>0</v>
      </c>
      <c r="D217" s="529">
        <v>0</v>
      </c>
      <c r="E217" s="529">
        <v>0</v>
      </c>
      <c r="F217" s="529">
        <v>2111</v>
      </c>
      <c r="G217" s="528" t="s">
        <v>844</v>
      </c>
      <c r="H217" s="527"/>
      <c r="I217" s="527">
        <v>4000</v>
      </c>
      <c r="J217" s="527">
        <v>0</v>
      </c>
      <c r="K217" s="527">
        <v>0</v>
      </c>
      <c r="L217" s="527"/>
      <c r="M217" s="526">
        <v>4000</v>
      </c>
    </row>
    <row r="218" spans="2:13">
      <c r="B218" s="530">
        <v>8211</v>
      </c>
      <c r="C218" s="529">
        <v>0</v>
      </c>
      <c r="D218" s="529">
        <v>0</v>
      </c>
      <c r="E218" s="529">
        <v>0</v>
      </c>
      <c r="F218" s="529">
        <v>2120</v>
      </c>
      <c r="G218" s="528" t="s">
        <v>838</v>
      </c>
      <c r="H218" s="527"/>
      <c r="I218" s="527">
        <v>3000</v>
      </c>
      <c r="J218" s="527">
        <v>0</v>
      </c>
      <c r="K218" s="527">
        <v>0</v>
      </c>
      <c r="L218" s="527"/>
      <c r="M218" s="526">
        <v>3000</v>
      </c>
    </row>
    <row r="219" spans="2:13">
      <c r="B219" s="530">
        <v>8211</v>
      </c>
      <c r="C219" s="529">
        <v>0</v>
      </c>
      <c r="D219" s="529">
        <v>0</v>
      </c>
      <c r="E219" s="529">
        <v>0</v>
      </c>
      <c r="F219" s="529">
        <v>2121</v>
      </c>
      <c r="G219" s="528" t="s">
        <v>836</v>
      </c>
      <c r="H219" s="527"/>
      <c r="I219" s="527">
        <v>3000</v>
      </c>
      <c r="J219" s="527">
        <v>0</v>
      </c>
      <c r="K219" s="527">
        <v>0</v>
      </c>
      <c r="L219" s="527"/>
      <c r="M219" s="526">
        <v>3000</v>
      </c>
    </row>
    <row r="220" spans="2:13">
      <c r="B220" s="530">
        <v>8211</v>
      </c>
      <c r="C220" s="529">
        <v>0</v>
      </c>
      <c r="D220" s="529">
        <v>0</v>
      </c>
      <c r="E220" s="529">
        <v>0</v>
      </c>
      <c r="F220" s="529">
        <v>2140</v>
      </c>
      <c r="G220" s="528" t="s">
        <v>832</v>
      </c>
      <c r="H220" s="527"/>
      <c r="I220" s="527">
        <v>3000</v>
      </c>
      <c r="J220" s="527">
        <v>0</v>
      </c>
      <c r="K220" s="527">
        <v>0</v>
      </c>
      <c r="L220" s="527"/>
      <c r="M220" s="526">
        <v>3000</v>
      </c>
    </row>
    <row r="221" spans="2:13">
      <c r="B221" s="530">
        <v>8211</v>
      </c>
      <c r="C221" s="529">
        <v>0</v>
      </c>
      <c r="D221" s="529">
        <v>0</v>
      </c>
      <c r="E221" s="529">
        <v>0</v>
      </c>
      <c r="F221" s="529">
        <v>2141</v>
      </c>
      <c r="G221" s="528" t="s">
        <v>830</v>
      </c>
      <c r="H221" s="527"/>
      <c r="I221" s="527">
        <v>3000</v>
      </c>
      <c r="J221" s="527">
        <v>0</v>
      </c>
      <c r="K221" s="527">
        <v>0</v>
      </c>
      <c r="L221" s="527"/>
      <c r="M221" s="526">
        <v>3000</v>
      </c>
    </row>
    <row r="222" spans="2:13">
      <c r="B222" s="530">
        <v>8211</v>
      </c>
      <c r="C222" s="529">
        <v>0</v>
      </c>
      <c r="D222" s="529">
        <v>0</v>
      </c>
      <c r="E222" s="529">
        <v>0</v>
      </c>
      <c r="F222" s="529">
        <v>2160</v>
      </c>
      <c r="G222" s="528" t="s">
        <v>827</v>
      </c>
      <c r="H222" s="527"/>
      <c r="I222" s="527">
        <v>1000</v>
      </c>
      <c r="J222" s="527">
        <v>0</v>
      </c>
      <c r="K222" s="527">
        <v>2206.21</v>
      </c>
      <c r="L222" s="527"/>
      <c r="M222" s="526">
        <v>3206.21</v>
      </c>
    </row>
    <row r="223" spans="2:13">
      <c r="B223" s="530">
        <v>8211</v>
      </c>
      <c r="C223" s="529">
        <v>0</v>
      </c>
      <c r="D223" s="529">
        <v>0</v>
      </c>
      <c r="E223" s="529">
        <v>0</v>
      </c>
      <c r="F223" s="529">
        <v>2161</v>
      </c>
      <c r="G223" s="528" t="s">
        <v>825</v>
      </c>
      <c r="H223" s="527"/>
      <c r="I223" s="527">
        <v>1000</v>
      </c>
      <c r="J223" s="527">
        <v>0</v>
      </c>
      <c r="K223" s="527">
        <v>2206.21</v>
      </c>
      <c r="L223" s="527"/>
      <c r="M223" s="526">
        <v>3206.21</v>
      </c>
    </row>
    <row r="224" spans="2:13">
      <c r="B224" s="530">
        <v>8211</v>
      </c>
      <c r="C224" s="529">
        <v>0</v>
      </c>
      <c r="D224" s="529">
        <v>0</v>
      </c>
      <c r="E224" s="529">
        <v>0</v>
      </c>
      <c r="F224" s="529">
        <v>2200</v>
      </c>
      <c r="G224" s="528" t="s">
        <v>820</v>
      </c>
      <c r="H224" s="527"/>
      <c r="I224" s="527">
        <v>7000</v>
      </c>
      <c r="J224" s="527">
        <v>0</v>
      </c>
      <c r="K224" s="527">
        <v>7096</v>
      </c>
      <c r="L224" s="527"/>
      <c r="M224" s="526">
        <v>14096</v>
      </c>
    </row>
    <row r="225" spans="2:13">
      <c r="B225" s="530">
        <v>8211</v>
      </c>
      <c r="C225" s="529">
        <v>0</v>
      </c>
      <c r="D225" s="529">
        <v>0</v>
      </c>
      <c r="E225" s="529">
        <v>0</v>
      </c>
      <c r="F225" s="529">
        <v>2210</v>
      </c>
      <c r="G225" s="528" t="s">
        <v>817</v>
      </c>
      <c r="H225" s="527"/>
      <c r="I225" s="527">
        <v>7000</v>
      </c>
      <c r="J225" s="527">
        <v>0</v>
      </c>
      <c r="K225" s="527">
        <v>2384</v>
      </c>
      <c r="L225" s="527"/>
      <c r="M225" s="526">
        <v>9384</v>
      </c>
    </row>
    <row r="226" spans="2:13">
      <c r="B226" s="530">
        <v>8211</v>
      </c>
      <c r="C226" s="529">
        <v>0</v>
      </c>
      <c r="D226" s="529">
        <v>0</v>
      </c>
      <c r="E226" s="529">
        <v>0</v>
      </c>
      <c r="F226" s="529">
        <v>2211</v>
      </c>
      <c r="G226" s="528" t="s">
        <v>817</v>
      </c>
      <c r="H226" s="527"/>
      <c r="I226" s="527">
        <v>7000</v>
      </c>
      <c r="J226" s="527">
        <v>0</v>
      </c>
      <c r="K226" s="527">
        <v>2384</v>
      </c>
      <c r="L226" s="527"/>
      <c r="M226" s="526">
        <v>9384</v>
      </c>
    </row>
    <row r="227" spans="2:13">
      <c r="B227" s="530">
        <v>8211</v>
      </c>
      <c r="C227" s="529">
        <v>0</v>
      </c>
      <c r="D227" s="529">
        <v>0</v>
      </c>
      <c r="E227" s="529">
        <v>0</v>
      </c>
      <c r="F227" s="529">
        <v>2230</v>
      </c>
      <c r="G227" s="528" t="s">
        <v>811</v>
      </c>
      <c r="H227" s="527"/>
      <c r="I227" s="527">
        <v>0</v>
      </c>
      <c r="J227" s="527">
        <v>0</v>
      </c>
      <c r="K227" s="527">
        <v>4712</v>
      </c>
      <c r="L227" s="527"/>
      <c r="M227" s="526">
        <v>4712</v>
      </c>
    </row>
    <row r="228" spans="2:13">
      <c r="B228" s="530">
        <v>8211</v>
      </c>
      <c r="C228" s="529">
        <v>0</v>
      </c>
      <c r="D228" s="529">
        <v>0</v>
      </c>
      <c r="E228" s="529">
        <v>0</v>
      </c>
      <c r="F228" s="529">
        <v>2231</v>
      </c>
      <c r="G228" s="528" t="s">
        <v>811</v>
      </c>
      <c r="H228" s="527"/>
      <c r="I228" s="527">
        <v>0</v>
      </c>
      <c r="J228" s="527">
        <v>0</v>
      </c>
      <c r="K228" s="527">
        <v>4712</v>
      </c>
      <c r="L228" s="527"/>
      <c r="M228" s="526">
        <v>4712</v>
      </c>
    </row>
    <row r="229" spans="2:13">
      <c r="B229" s="530">
        <v>8211</v>
      </c>
      <c r="C229" s="529">
        <v>0</v>
      </c>
      <c r="D229" s="529">
        <v>0</v>
      </c>
      <c r="E229" s="529">
        <v>0</v>
      </c>
      <c r="F229" s="529">
        <v>2400</v>
      </c>
      <c r="G229" s="528" t="s">
        <v>1871</v>
      </c>
      <c r="H229" s="527"/>
      <c r="I229" s="527">
        <v>3000</v>
      </c>
      <c r="J229" s="527">
        <v>0</v>
      </c>
      <c r="K229" s="527">
        <v>0</v>
      </c>
      <c r="L229" s="527"/>
      <c r="M229" s="526">
        <v>3000</v>
      </c>
    </row>
    <row r="230" spans="2:13">
      <c r="B230" s="530">
        <v>8211</v>
      </c>
      <c r="C230" s="529">
        <v>0</v>
      </c>
      <c r="D230" s="529">
        <v>0</v>
      </c>
      <c r="E230" s="529">
        <v>0</v>
      </c>
      <c r="F230" s="529">
        <v>2460</v>
      </c>
      <c r="G230" s="528" t="s">
        <v>1868</v>
      </c>
      <c r="H230" s="527"/>
      <c r="I230" s="527">
        <v>3000</v>
      </c>
      <c r="J230" s="527">
        <v>0</v>
      </c>
      <c r="K230" s="527">
        <v>0</v>
      </c>
      <c r="L230" s="527"/>
      <c r="M230" s="526">
        <v>3000</v>
      </c>
    </row>
    <row r="231" spans="2:13">
      <c r="B231" s="530">
        <v>8211</v>
      </c>
      <c r="C231" s="529">
        <v>0</v>
      </c>
      <c r="D231" s="529">
        <v>0</v>
      </c>
      <c r="E231" s="529">
        <v>0</v>
      </c>
      <c r="F231" s="529">
        <v>2461</v>
      </c>
      <c r="G231" s="528" t="s">
        <v>1868</v>
      </c>
      <c r="H231" s="527"/>
      <c r="I231" s="527">
        <v>3000</v>
      </c>
      <c r="J231" s="527">
        <v>0</v>
      </c>
      <c r="K231" s="527">
        <v>0</v>
      </c>
      <c r="L231" s="527"/>
      <c r="M231" s="526">
        <v>3000</v>
      </c>
    </row>
    <row r="232" spans="2:13">
      <c r="B232" s="530">
        <v>8211</v>
      </c>
      <c r="C232" s="529">
        <v>0</v>
      </c>
      <c r="D232" s="529">
        <v>0</v>
      </c>
      <c r="E232" s="529">
        <v>0</v>
      </c>
      <c r="F232" s="529">
        <v>2500</v>
      </c>
      <c r="G232" s="528" t="s">
        <v>1866</v>
      </c>
      <c r="H232" s="527"/>
      <c r="I232" s="527">
        <v>4000</v>
      </c>
      <c r="J232" s="527">
        <v>0</v>
      </c>
      <c r="K232" s="527">
        <v>0</v>
      </c>
      <c r="L232" s="527"/>
      <c r="M232" s="526">
        <v>4000</v>
      </c>
    </row>
    <row r="233" spans="2:13">
      <c r="B233" s="530">
        <v>8211</v>
      </c>
      <c r="C233" s="529">
        <v>0</v>
      </c>
      <c r="D233" s="529">
        <v>0</v>
      </c>
      <c r="E233" s="529">
        <v>0</v>
      </c>
      <c r="F233" s="529">
        <v>2530</v>
      </c>
      <c r="G233" s="528" t="s">
        <v>1863</v>
      </c>
      <c r="H233" s="527"/>
      <c r="I233" s="527">
        <v>4000</v>
      </c>
      <c r="J233" s="527">
        <v>0</v>
      </c>
      <c r="K233" s="527">
        <v>0</v>
      </c>
      <c r="L233" s="527"/>
      <c r="M233" s="526">
        <v>4000</v>
      </c>
    </row>
    <row r="234" spans="2:13">
      <c r="B234" s="530">
        <v>8211</v>
      </c>
      <c r="C234" s="529">
        <v>0</v>
      </c>
      <c r="D234" s="529">
        <v>0</v>
      </c>
      <c r="E234" s="529">
        <v>0</v>
      </c>
      <c r="F234" s="529">
        <v>2531</v>
      </c>
      <c r="G234" s="528" t="s">
        <v>1863</v>
      </c>
      <c r="H234" s="527"/>
      <c r="I234" s="527">
        <v>4000</v>
      </c>
      <c r="J234" s="527">
        <v>0</v>
      </c>
      <c r="K234" s="527">
        <v>0</v>
      </c>
      <c r="L234" s="527"/>
      <c r="M234" s="526">
        <v>4000</v>
      </c>
    </row>
    <row r="235" spans="2:13">
      <c r="B235" s="530">
        <v>8211</v>
      </c>
      <c r="C235" s="529">
        <v>0</v>
      </c>
      <c r="D235" s="529">
        <v>0</v>
      </c>
      <c r="E235" s="529">
        <v>0</v>
      </c>
      <c r="F235" s="529">
        <v>2600</v>
      </c>
      <c r="G235" s="528" t="s">
        <v>807</v>
      </c>
      <c r="H235" s="527"/>
      <c r="I235" s="527">
        <v>25000</v>
      </c>
      <c r="J235" s="527">
        <v>12604.36</v>
      </c>
      <c r="K235" s="527">
        <v>0</v>
      </c>
      <c r="L235" s="527"/>
      <c r="M235" s="526">
        <v>12395.64</v>
      </c>
    </row>
    <row r="236" spans="2:13">
      <c r="B236" s="530">
        <v>8211</v>
      </c>
      <c r="C236" s="529">
        <v>0</v>
      </c>
      <c r="D236" s="529">
        <v>0</v>
      </c>
      <c r="E236" s="529">
        <v>0</v>
      </c>
      <c r="F236" s="529">
        <v>2610</v>
      </c>
      <c r="G236" s="528" t="s">
        <v>804</v>
      </c>
      <c r="H236" s="527"/>
      <c r="I236" s="527">
        <v>25000</v>
      </c>
      <c r="J236" s="527">
        <v>12604.36</v>
      </c>
      <c r="K236" s="527">
        <v>0</v>
      </c>
      <c r="L236" s="527"/>
      <c r="M236" s="526">
        <v>12395.64</v>
      </c>
    </row>
    <row r="237" spans="2:13">
      <c r="B237" s="530">
        <v>8211</v>
      </c>
      <c r="C237" s="529">
        <v>0</v>
      </c>
      <c r="D237" s="529">
        <v>0</v>
      </c>
      <c r="E237" s="529">
        <v>0</v>
      </c>
      <c r="F237" s="529">
        <v>2611</v>
      </c>
      <c r="G237" s="528" t="s">
        <v>804</v>
      </c>
      <c r="H237" s="527"/>
      <c r="I237" s="527">
        <v>25000</v>
      </c>
      <c r="J237" s="527">
        <v>12604.36</v>
      </c>
      <c r="K237" s="527">
        <v>0</v>
      </c>
      <c r="L237" s="527"/>
      <c r="M237" s="526">
        <v>12395.64</v>
      </c>
    </row>
    <row r="238" spans="2:13">
      <c r="B238" s="530">
        <v>8211</v>
      </c>
      <c r="C238" s="529">
        <v>0</v>
      </c>
      <c r="D238" s="529">
        <v>0</v>
      </c>
      <c r="E238" s="529">
        <v>0</v>
      </c>
      <c r="F238" s="529">
        <v>2700</v>
      </c>
      <c r="G238" s="528" t="s">
        <v>798</v>
      </c>
      <c r="H238" s="527"/>
      <c r="I238" s="527">
        <v>200000</v>
      </c>
      <c r="J238" s="527">
        <v>0</v>
      </c>
      <c r="K238" s="527">
        <v>0</v>
      </c>
      <c r="L238" s="527"/>
      <c r="M238" s="526">
        <v>200000</v>
      </c>
    </row>
    <row r="239" spans="2:13">
      <c r="B239" s="530">
        <v>8211</v>
      </c>
      <c r="C239" s="529">
        <v>0</v>
      </c>
      <c r="D239" s="529">
        <v>0</v>
      </c>
      <c r="E239" s="529">
        <v>0</v>
      </c>
      <c r="F239" s="529">
        <v>2730</v>
      </c>
      <c r="G239" s="528" t="s">
        <v>795</v>
      </c>
      <c r="H239" s="527"/>
      <c r="I239" s="527">
        <v>200000</v>
      </c>
      <c r="J239" s="527">
        <v>0</v>
      </c>
      <c r="K239" s="527">
        <v>0</v>
      </c>
      <c r="L239" s="527"/>
      <c r="M239" s="526">
        <v>200000</v>
      </c>
    </row>
    <row r="240" spans="2:13">
      <c r="B240" s="530">
        <v>8211</v>
      </c>
      <c r="C240" s="529">
        <v>0</v>
      </c>
      <c r="D240" s="529">
        <v>0</v>
      </c>
      <c r="E240" s="529">
        <v>0</v>
      </c>
      <c r="F240" s="529">
        <v>2731</v>
      </c>
      <c r="G240" s="528" t="s">
        <v>795</v>
      </c>
      <c r="H240" s="527"/>
      <c r="I240" s="527">
        <v>200000</v>
      </c>
      <c r="J240" s="527">
        <v>0</v>
      </c>
      <c r="K240" s="527">
        <v>0</v>
      </c>
      <c r="L240" s="527"/>
      <c r="M240" s="526">
        <v>200000</v>
      </c>
    </row>
    <row r="241" spans="2:13">
      <c r="B241" s="530">
        <v>8211</v>
      </c>
      <c r="C241" s="529">
        <v>0</v>
      </c>
      <c r="D241" s="529">
        <v>0</v>
      </c>
      <c r="E241" s="529">
        <v>0</v>
      </c>
      <c r="F241" s="529">
        <v>2900</v>
      </c>
      <c r="G241" s="528" t="s">
        <v>786</v>
      </c>
      <c r="H241" s="527"/>
      <c r="I241" s="527">
        <v>5000</v>
      </c>
      <c r="J241" s="527">
        <v>0</v>
      </c>
      <c r="K241" s="527">
        <v>3302.15</v>
      </c>
      <c r="L241" s="527"/>
      <c r="M241" s="526">
        <v>8302.15</v>
      </c>
    </row>
    <row r="242" spans="2:13">
      <c r="B242" s="530">
        <v>8211</v>
      </c>
      <c r="C242" s="529">
        <v>0</v>
      </c>
      <c r="D242" s="529">
        <v>0</v>
      </c>
      <c r="E242" s="529">
        <v>0</v>
      </c>
      <c r="F242" s="529">
        <v>2920</v>
      </c>
      <c r="G242" s="528" t="s">
        <v>783</v>
      </c>
      <c r="H242" s="527"/>
      <c r="I242" s="527">
        <v>0</v>
      </c>
      <c r="J242" s="527">
        <v>0</v>
      </c>
      <c r="K242" s="527">
        <v>1102</v>
      </c>
      <c r="L242" s="527"/>
      <c r="M242" s="526">
        <v>1102</v>
      </c>
    </row>
    <row r="243" spans="2:13">
      <c r="B243" s="530">
        <v>8211</v>
      </c>
      <c r="C243" s="529">
        <v>0</v>
      </c>
      <c r="D243" s="529">
        <v>0</v>
      </c>
      <c r="E243" s="529">
        <v>0</v>
      </c>
      <c r="F243" s="529">
        <v>2921</v>
      </c>
      <c r="G243" s="528" t="s">
        <v>783</v>
      </c>
      <c r="H243" s="527"/>
      <c r="I243" s="527">
        <v>0</v>
      </c>
      <c r="J243" s="527">
        <v>0</v>
      </c>
      <c r="K243" s="527">
        <v>1102</v>
      </c>
      <c r="L243" s="527"/>
      <c r="M243" s="526">
        <v>1102</v>
      </c>
    </row>
    <row r="244" spans="2:13">
      <c r="B244" s="530">
        <v>8211</v>
      </c>
      <c r="C244" s="529">
        <v>0</v>
      </c>
      <c r="D244" s="529">
        <v>0</v>
      </c>
      <c r="E244" s="529">
        <v>0</v>
      </c>
      <c r="F244" s="529">
        <v>2990</v>
      </c>
      <c r="G244" s="528" t="s">
        <v>780</v>
      </c>
      <c r="H244" s="527"/>
      <c r="I244" s="527">
        <v>5000</v>
      </c>
      <c r="J244" s="527">
        <v>0</v>
      </c>
      <c r="K244" s="527">
        <v>2200.15</v>
      </c>
      <c r="L244" s="527"/>
      <c r="M244" s="526">
        <v>7200.15</v>
      </c>
    </row>
    <row r="245" spans="2:13">
      <c r="B245" s="530">
        <v>8211</v>
      </c>
      <c r="C245" s="529">
        <v>0</v>
      </c>
      <c r="D245" s="529">
        <v>0</v>
      </c>
      <c r="E245" s="529">
        <v>0</v>
      </c>
      <c r="F245" s="529">
        <v>2992</v>
      </c>
      <c r="G245" s="528" t="s">
        <v>778</v>
      </c>
      <c r="H245" s="527"/>
      <c r="I245" s="527">
        <v>5000</v>
      </c>
      <c r="J245" s="527">
        <v>0</v>
      </c>
      <c r="K245" s="527">
        <v>2200.15</v>
      </c>
      <c r="L245" s="527"/>
      <c r="M245" s="526">
        <v>7200.15</v>
      </c>
    </row>
    <row r="246" spans="2:13">
      <c r="B246" s="530">
        <v>8211</v>
      </c>
      <c r="C246" s="529">
        <v>0</v>
      </c>
      <c r="D246" s="529">
        <v>0</v>
      </c>
      <c r="E246" s="529">
        <v>0</v>
      </c>
      <c r="F246" s="529">
        <v>3000</v>
      </c>
      <c r="G246" s="528" t="s">
        <v>765</v>
      </c>
      <c r="H246" s="527"/>
      <c r="I246" s="527">
        <v>362000</v>
      </c>
      <c r="J246" s="527">
        <v>16558</v>
      </c>
      <c r="K246" s="527">
        <v>16558</v>
      </c>
      <c r="L246" s="527"/>
      <c r="M246" s="526">
        <v>362000</v>
      </c>
    </row>
    <row r="247" spans="2:13">
      <c r="B247" s="530">
        <v>8211</v>
      </c>
      <c r="C247" s="529">
        <v>0</v>
      </c>
      <c r="D247" s="529">
        <v>0</v>
      </c>
      <c r="E247" s="529">
        <v>0</v>
      </c>
      <c r="F247" s="529">
        <v>3100</v>
      </c>
      <c r="G247" s="528" t="s">
        <v>763</v>
      </c>
      <c r="H247" s="527"/>
      <c r="I247" s="527">
        <v>16800</v>
      </c>
      <c r="J247" s="527">
        <v>0</v>
      </c>
      <c r="K247" s="527">
        <v>0</v>
      </c>
      <c r="L247" s="527"/>
      <c r="M247" s="526">
        <v>16800</v>
      </c>
    </row>
    <row r="248" spans="2:13">
      <c r="B248" s="530">
        <v>8211</v>
      </c>
      <c r="C248" s="529">
        <v>0</v>
      </c>
      <c r="D248" s="529">
        <v>0</v>
      </c>
      <c r="E248" s="529">
        <v>0</v>
      </c>
      <c r="F248" s="529">
        <v>3110</v>
      </c>
      <c r="G248" s="528" t="s">
        <v>761</v>
      </c>
      <c r="H248" s="527"/>
      <c r="I248" s="527">
        <v>10800</v>
      </c>
      <c r="J248" s="527">
        <v>0</v>
      </c>
      <c r="K248" s="527">
        <v>0</v>
      </c>
      <c r="L248" s="527"/>
      <c r="M248" s="526">
        <v>10800</v>
      </c>
    </row>
    <row r="249" spans="2:13">
      <c r="B249" s="530">
        <v>8211</v>
      </c>
      <c r="C249" s="529">
        <v>0</v>
      </c>
      <c r="D249" s="529">
        <v>0</v>
      </c>
      <c r="E249" s="529">
        <v>0</v>
      </c>
      <c r="F249" s="529">
        <v>3111</v>
      </c>
      <c r="G249" s="528" t="s">
        <v>759</v>
      </c>
      <c r="H249" s="527"/>
      <c r="I249" s="527">
        <v>10800</v>
      </c>
      <c r="J249" s="527">
        <v>0</v>
      </c>
      <c r="K249" s="527">
        <v>0</v>
      </c>
      <c r="L249" s="527"/>
      <c r="M249" s="526">
        <v>10800</v>
      </c>
    </row>
    <row r="250" spans="2:13">
      <c r="B250" s="530">
        <v>8211</v>
      </c>
      <c r="C250" s="529">
        <v>0</v>
      </c>
      <c r="D250" s="529">
        <v>0</v>
      </c>
      <c r="E250" s="529">
        <v>0</v>
      </c>
      <c r="F250" s="529">
        <v>3140</v>
      </c>
      <c r="G250" s="528" t="s">
        <v>746</v>
      </c>
      <c r="H250" s="527"/>
      <c r="I250" s="527">
        <v>6000</v>
      </c>
      <c r="J250" s="527">
        <v>0</v>
      </c>
      <c r="K250" s="527">
        <v>0</v>
      </c>
      <c r="L250" s="527"/>
      <c r="M250" s="526">
        <v>6000</v>
      </c>
    </row>
    <row r="251" spans="2:13">
      <c r="B251" s="530">
        <v>8211</v>
      </c>
      <c r="C251" s="529">
        <v>0</v>
      </c>
      <c r="D251" s="529">
        <v>0</v>
      </c>
      <c r="E251" s="529">
        <v>0</v>
      </c>
      <c r="F251" s="529">
        <v>3141</v>
      </c>
      <c r="G251" s="528" t="s">
        <v>744</v>
      </c>
      <c r="H251" s="527"/>
      <c r="I251" s="527">
        <v>6000</v>
      </c>
      <c r="J251" s="527">
        <v>0</v>
      </c>
      <c r="K251" s="527">
        <v>0</v>
      </c>
      <c r="L251" s="527"/>
      <c r="M251" s="526">
        <v>6000</v>
      </c>
    </row>
    <row r="252" spans="2:13">
      <c r="B252" s="530">
        <v>8211</v>
      </c>
      <c r="C252" s="529">
        <v>0</v>
      </c>
      <c r="D252" s="529">
        <v>0</v>
      </c>
      <c r="E252" s="529">
        <v>0</v>
      </c>
      <c r="F252" s="529">
        <v>3300</v>
      </c>
      <c r="G252" s="528" t="s">
        <v>734</v>
      </c>
      <c r="H252" s="527"/>
      <c r="I252" s="527">
        <v>27000</v>
      </c>
      <c r="J252" s="527">
        <v>0</v>
      </c>
      <c r="K252" s="527">
        <v>16558</v>
      </c>
      <c r="L252" s="527"/>
      <c r="M252" s="526">
        <v>43558</v>
      </c>
    </row>
    <row r="253" spans="2:13">
      <c r="B253" s="530">
        <v>8211</v>
      </c>
      <c r="C253" s="529">
        <v>0</v>
      </c>
      <c r="D253" s="529">
        <v>0</v>
      </c>
      <c r="E253" s="529">
        <v>0</v>
      </c>
      <c r="F253" s="529">
        <v>3330</v>
      </c>
      <c r="G253" s="528" t="s">
        <v>732</v>
      </c>
      <c r="H253" s="527"/>
      <c r="I253" s="527">
        <v>27000</v>
      </c>
      <c r="J253" s="527">
        <v>0</v>
      </c>
      <c r="K253" s="527">
        <v>16558</v>
      </c>
      <c r="L253" s="527"/>
      <c r="M253" s="526">
        <v>43558</v>
      </c>
    </row>
    <row r="254" spans="2:13">
      <c r="B254" s="530">
        <v>8211</v>
      </c>
      <c r="C254" s="529">
        <v>0</v>
      </c>
      <c r="D254" s="529">
        <v>0</v>
      </c>
      <c r="E254" s="529">
        <v>0</v>
      </c>
      <c r="F254" s="529">
        <v>3331</v>
      </c>
      <c r="G254" s="528" t="s">
        <v>730</v>
      </c>
      <c r="H254" s="527"/>
      <c r="I254" s="527">
        <v>27000</v>
      </c>
      <c r="J254" s="527">
        <v>0</v>
      </c>
      <c r="K254" s="527">
        <v>16558</v>
      </c>
      <c r="L254" s="527"/>
      <c r="M254" s="526">
        <v>43558</v>
      </c>
    </row>
    <row r="255" spans="2:13">
      <c r="B255" s="530">
        <v>8211</v>
      </c>
      <c r="C255" s="529">
        <v>0</v>
      </c>
      <c r="D255" s="529">
        <v>0</v>
      </c>
      <c r="E255" s="529">
        <v>0</v>
      </c>
      <c r="F255" s="529">
        <v>3400</v>
      </c>
      <c r="G255" s="528" t="s">
        <v>724</v>
      </c>
      <c r="H255" s="527"/>
      <c r="I255" s="527">
        <v>4200</v>
      </c>
      <c r="J255" s="527">
        <v>0</v>
      </c>
      <c r="K255" s="527">
        <v>0</v>
      </c>
      <c r="L255" s="527"/>
      <c r="M255" s="526">
        <v>4200</v>
      </c>
    </row>
    <row r="256" spans="2:13">
      <c r="B256" s="530">
        <v>8211</v>
      </c>
      <c r="C256" s="529">
        <v>0</v>
      </c>
      <c r="D256" s="529">
        <v>0</v>
      </c>
      <c r="E256" s="529">
        <v>0</v>
      </c>
      <c r="F256" s="529">
        <v>3410</v>
      </c>
      <c r="G256" s="528" t="s">
        <v>1808</v>
      </c>
      <c r="H256" s="527"/>
      <c r="I256" s="527">
        <v>200</v>
      </c>
      <c r="J256" s="527">
        <v>0</v>
      </c>
      <c r="K256" s="527">
        <v>0</v>
      </c>
      <c r="L256" s="527"/>
      <c r="M256" s="526">
        <v>200</v>
      </c>
    </row>
    <row r="257" spans="2:13">
      <c r="B257" s="530">
        <v>8211</v>
      </c>
      <c r="C257" s="529">
        <v>0</v>
      </c>
      <c r="D257" s="529">
        <v>0</v>
      </c>
      <c r="E257" s="529">
        <v>0</v>
      </c>
      <c r="F257" s="529">
        <v>3411</v>
      </c>
      <c r="G257" s="528" t="s">
        <v>1806</v>
      </c>
      <c r="H257" s="527"/>
      <c r="I257" s="527">
        <v>200</v>
      </c>
      <c r="J257" s="527">
        <v>0</v>
      </c>
      <c r="K257" s="527">
        <v>0</v>
      </c>
      <c r="L257" s="527"/>
      <c r="M257" s="526">
        <v>200</v>
      </c>
    </row>
    <row r="258" spans="2:13">
      <c r="B258" s="530">
        <v>8211</v>
      </c>
      <c r="C258" s="529">
        <v>0</v>
      </c>
      <c r="D258" s="529">
        <v>0</v>
      </c>
      <c r="E258" s="529">
        <v>0</v>
      </c>
      <c r="F258" s="529">
        <v>3450</v>
      </c>
      <c r="G258" s="528" t="s">
        <v>722</v>
      </c>
      <c r="H258" s="527"/>
      <c r="I258" s="527">
        <v>4000</v>
      </c>
      <c r="J258" s="527">
        <v>0</v>
      </c>
      <c r="K258" s="527">
        <v>0</v>
      </c>
      <c r="L258" s="527"/>
      <c r="M258" s="526">
        <v>4000</v>
      </c>
    </row>
    <row r="259" spans="2:13">
      <c r="B259" s="530">
        <v>8211</v>
      </c>
      <c r="C259" s="529">
        <v>0</v>
      </c>
      <c r="D259" s="529">
        <v>0</v>
      </c>
      <c r="E259" s="529">
        <v>0</v>
      </c>
      <c r="F259" s="529">
        <v>3451</v>
      </c>
      <c r="G259" s="528" t="s">
        <v>720</v>
      </c>
      <c r="H259" s="527"/>
      <c r="I259" s="527">
        <v>4000</v>
      </c>
      <c r="J259" s="527">
        <v>0</v>
      </c>
      <c r="K259" s="527">
        <v>0</v>
      </c>
      <c r="L259" s="527"/>
      <c r="M259" s="526">
        <v>4000</v>
      </c>
    </row>
    <row r="260" spans="2:13">
      <c r="B260" s="530">
        <v>8211</v>
      </c>
      <c r="C260" s="529">
        <v>0</v>
      </c>
      <c r="D260" s="529">
        <v>0</v>
      </c>
      <c r="E260" s="529">
        <v>0</v>
      </c>
      <c r="F260" s="529">
        <v>3500</v>
      </c>
      <c r="G260" s="528" t="s">
        <v>1801</v>
      </c>
      <c r="H260" s="527"/>
      <c r="I260" s="527">
        <v>4000</v>
      </c>
      <c r="J260" s="527">
        <v>0</v>
      </c>
      <c r="K260" s="527">
        <v>0</v>
      </c>
      <c r="L260" s="527"/>
      <c r="M260" s="526">
        <v>4000</v>
      </c>
    </row>
    <row r="261" spans="2:13">
      <c r="B261" s="530">
        <v>8211</v>
      </c>
      <c r="C261" s="529">
        <v>0</v>
      </c>
      <c r="D261" s="529">
        <v>0</v>
      </c>
      <c r="E261" s="529">
        <v>0</v>
      </c>
      <c r="F261" s="529">
        <v>3550</v>
      </c>
      <c r="G261" s="528" t="s">
        <v>1799</v>
      </c>
      <c r="H261" s="527"/>
      <c r="I261" s="527">
        <v>4000</v>
      </c>
      <c r="J261" s="527">
        <v>0</v>
      </c>
      <c r="K261" s="527">
        <v>0</v>
      </c>
      <c r="L261" s="527"/>
      <c r="M261" s="526">
        <v>4000</v>
      </c>
    </row>
    <row r="262" spans="2:13">
      <c r="B262" s="530">
        <v>8211</v>
      </c>
      <c r="C262" s="529">
        <v>0</v>
      </c>
      <c r="D262" s="529">
        <v>0</v>
      </c>
      <c r="E262" s="529">
        <v>0</v>
      </c>
      <c r="F262" s="529">
        <v>3551</v>
      </c>
      <c r="G262" s="528" t="s">
        <v>1797</v>
      </c>
      <c r="H262" s="527"/>
      <c r="I262" s="527">
        <v>4000</v>
      </c>
      <c r="J262" s="527">
        <v>0</v>
      </c>
      <c r="K262" s="527">
        <v>0</v>
      </c>
      <c r="L262" s="527"/>
      <c r="M262" s="526">
        <v>4000</v>
      </c>
    </row>
    <row r="263" spans="2:13">
      <c r="B263" s="530">
        <v>8211</v>
      </c>
      <c r="C263" s="529">
        <v>0</v>
      </c>
      <c r="D263" s="529">
        <v>0</v>
      </c>
      <c r="E263" s="529">
        <v>0</v>
      </c>
      <c r="F263" s="529">
        <v>3700</v>
      </c>
      <c r="G263" s="528" t="s">
        <v>1795</v>
      </c>
      <c r="H263" s="527"/>
      <c r="I263" s="527">
        <v>2000</v>
      </c>
      <c r="J263" s="527">
        <v>0</v>
      </c>
      <c r="K263" s="527">
        <v>0</v>
      </c>
      <c r="L263" s="527"/>
      <c r="M263" s="526">
        <v>2000</v>
      </c>
    </row>
    <row r="264" spans="2:13">
      <c r="B264" s="530">
        <v>8211</v>
      </c>
      <c r="C264" s="529">
        <v>0</v>
      </c>
      <c r="D264" s="529">
        <v>0</v>
      </c>
      <c r="E264" s="529">
        <v>0</v>
      </c>
      <c r="F264" s="529">
        <v>3720</v>
      </c>
      <c r="G264" s="528" t="s">
        <v>1793</v>
      </c>
      <c r="H264" s="527"/>
      <c r="I264" s="527">
        <v>2000</v>
      </c>
      <c r="J264" s="527">
        <v>0</v>
      </c>
      <c r="K264" s="527">
        <v>0</v>
      </c>
      <c r="L264" s="527"/>
      <c r="M264" s="526">
        <v>2000</v>
      </c>
    </row>
    <row r="265" spans="2:13">
      <c r="B265" s="530">
        <v>8211</v>
      </c>
      <c r="C265" s="529">
        <v>0</v>
      </c>
      <c r="D265" s="529">
        <v>0</v>
      </c>
      <c r="E265" s="529">
        <v>0</v>
      </c>
      <c r="F265" s="529">
        <v>3721</v>
      </c>
      <c r="G265" s="528" t="s">
        <v>1791</v>
      </c>
      <c r="H265" s="527"/>
      <c r="I265" s="527">
        <v>2000</v>
      </c>
      <c r="J265" s="527">
        <v>0</v>
      </c>
      <c r="K265" s="527">
        <v>0</v>
      </c>
      <c r="L265" s="527"/>
      <c r="M265" s="526">
        <v>2000</v>
      </c>
    </row>
    <row r="266" spans="2:13">
      <c r="B266" s="530">
        <v>8211</v>
      </c>
      <c r="C266" s="529">
        <v>0</v>
      </c>
      <c r="D266" s="529">
        <v>0</v>
      </c>
      <c r="E266" s="529">
        <v>0</v>
      </c>
      <c r="F266" s="529">
        <v>3800</v>
      </c>
      <c r="G266" s="528" t="s">
        <v>1789</v>
      </c>
      <c r="H266" s="527"/>
      <c r="I266" s="527">
        <v>232000</v>
      </c>
      <c r="J266" s="527">
        <v>16558</v>
      </c>
      <c r="K266" s="527">
        <v>0</v>
      </c>
      <c r="L266" s="527"/>
      <c r="M266" s="526">
        <v>215442</v>
      </c>
    </row>
    <row r="267" spans="2:13">
      <c r="B267" s="530">
        <v>8211</v>
      </c>
      <c r="C267" s="529">
        <v>0</v>
      </c>
      <c r="D267" s="529">
        <v>0</v>
      </c>
      <c r="E267" s="529">
        <v>0</v>
      </c>
      <c r="F267" s="529">
        <v>3820</v>
      </c>
      <c r="G267" s="528" t="s">
        <v>1787</v>
      </c>
      <c r="H267" s="527"/>
      <c r="I267" s="527">
        <v>232000</v>
      </c>
      <c r="J267" s="527">
        <v>16558</v>
      </c>
      <c r="K267" s="527">
        <v>0</v>
      </c>
      <c r="L267" s="527"/>
      <c r="M267" s="526">
        <v>215442</v>
      </c>
    </row>
    <row r="268" spans="2:13">
      <c r="B268" s="530">
        <v>8211</v>
      </c>
      <c r="C268" s="529">
        <v>0</v>
      </c>
      <c r="D268" s="529">
        <v>0</v>
      </c>
      <c r="E268" s="529">
        <v>0</v>
      </c>
      <c r="F268" s="529">
        <v>3821</v>
      </c>
      <c r="G268" s="528" t="s">
        <v>1785</v>
      </c>
      <c r="H268" s="527"/>
      <c r="I268" s="527">
        <v>32000</v>
      </c>
      <c r="J268" s="527">
        <v>16558</v>
      </c>
      <c r="K268" s="527">
        <v>0</v>
      </c>
      <c r="L268" s="527"/>
      <c r="M268" s="526">
        <v>15442</v>
      </c>
    </row>
    <row r="269" spans="2:13">
      <c r="B269" s="530">
        <v>8211</v>
      </c>
      <c r="C269" s="529">
        <v>0</v>
      </c>
      <c r="D269" s="529">
        <v>0</v>
      </c>
      <c r="E269" s="529">
        <v>0</v>
      </c>
      <c r="F269" s="529">
        <v>3822</v>
      </c>
      <c r="G269" s="528" t="s">
        <v>1781</v>
      </c>
      <c r="H269" s="527"/>
      <c r="I269" s="527">
        <v>200000</v>
      </c>
      <c r="J269" s="527">
        <v>0</v>
      </c>
      <c r="K269" s="527">
        <v>0</v>
      </c>
      <c r="L269" s="527"/>
      <c r="M269" s="526">
        <v>200000</v>
      </c>
    </row>
    <row r="270" spans="2:13">
      <c r="B270" s="530">
        <v>8211</v>
      </c>
      <c r="C270" s="529">
        <v>0</v>
      </c>
      <c r="D270" s="529">
        <v>0</v>
      </c>
      <c r="E270" s="529">
        <v>0</v>
      </c>
      <c r="F270" s="529">
        <v>3900</v>
      </c>
      <c r="G270" s="528" t="s">
        <v>716</v>
      </c>
      <c r="H270" s="527"/>
      <c r="I270" s="527">
        <v>76000</v>
      </c>
      <c r="J270" s="527">
        <v>0</v>
      </c>
      <c r="K270" s="527">
        <v>0</v>
      </c>
      <c r="L270" s="527"/>
      <c r="M270" s="526">
        <v>76000</v>
      </c>
    </row>
    <row r="271" spans="2:13">
      <c r="B271" s="530">
        <v>8211</v>
      </c>
      <c r="C271" s="529">
        <v>0</v>
      </c>
      <c r="D271" s="529">
        <v>0</v>
      </c>
      <c r="E271" s="529">
        <v>0</v>
      </c>
      <c r="F271" s="529">
        <v>3980</v>
      </c>
      <c r="G271" s="528" t="s">
        <v>714</v>
      </c>
      <c r="H271" s="527"/>
      <c r="I271" s="527">
        <v>61000</v>
      </c>
      <c r="J271" s="527">
        <v>0</v>
      </c>
      <c r="K271" s="527">
        <v>0</v>
      </c>
      <c r="L271" s="527"/>
      <c r="M271" s="526">
        <v>61000</v>
      </c>
    </row>
    <row r="272" spans="2:13">
      <c r="B272" s="530">
        <v>8211</v>
      </c>
      <c r="C272" s="529">
        <v>0</v>
      </c>
      <c r="D272" s="529">
        <v>0</v>
      </c>
      <c r="E272" s="529">
        <v>0</v>
      </c>
      <c r="F272" s="529">
        <v>3982</v>
      </c>
      <c r="G272" s="528" t="s">
        <v>712</v>
      </c>
      <c r="H272" s="527"/>
      <c r="I272" s="527">
        <v>61000</v>
      </c>
      <c r="J272" s="527">
        <v>0</v>
      </c>
      <c r="K272" s="527">
        <v>0</v>
      </c>
      <c r="L272" s="527"/>
      <c r="M272" s="526">
        <v>61000</v>
      </c>
    </row>
    <row r="273" spans="2:13">
      <c r="B273" s="530">
        <v>8211</v>
      </c>
      <c r="C273" s="529">
        <v>0</v>
      </c>
      <c r="D273" s="529">
        <v>0</v>
      </c>
      <c r="E273" s="529">
        <v>0</v>
      </c>
      <c r="F273" s="529">
        <v>3990</v>
      </c>
      <c r="G273" s="528" t="s">
        <v>1764</v>
      </c>
      <c r="H273" s="527"/>
      <c r="I273" s="527">
        <v>15000</v>
      </c>
      <c r="J273" s="527">
        <v>0</v>
      </c>
      <c r="K273" s="527">
        <v>0</v>
      </c>
      <c r="L273" s="527"/>
      <c r="M273" s="526">
        <v>15000</v>
      </c>
    </row>
    <row r="274" spans="2:13">
      <c r="B274" s="530">
        <v>8211</v>
      </c>
      <c r="C274" s="529">
        <v>0</v>
      </c>
      <c r="D274" s="529">
        <v>0</v>
      </c>
      <c r="E274" s="529">
        <v>0</v>
      </c>
      <c r="F274" s="529">
        <v>3994</v>
      </c>
      <c r="G274" s="528" t="s">
        <v>1762</v>
      </c>
      <c r="H274" s="527"/>
      <c r="I274" s="527">
        <v>15000</v>
      </c>
      <c r="J274" s="527">
        <v>0</v>
      </c>
      <c r="K274" s="527">
        <v>0</v>
      </c>
      <c r="L274" s="527"/>
      <c r="M274" s="526">
        <v>15000</v>
      </c>
    </row>
    <row r="275" spans="2:13">
      <c r="B275" s="530">
        <v>8216</v>
      </c>
      <c r="C275" s="529"/>
      <c r="D275" s="529"/>
      <c r="E275" s="529"/>
      <c r="F275" s="529"/>
      <c r="G275" s="528" t="s">
        <v>2018</v>
      </c>
      <c r="H275" s="527"/>
      <c r="I275" s="527">
        <v>5000</v>
      </c>
      <c r="J275" s="527">
        <v>0</v>
      </c>
      <c r="K275" s="527">
        <v>0</v>
      </c>
      <c r="L275" s="527"/>
      <c r="M275" s="526">
        <v>5000</v>
      </c>
    </row>
    <row r="276" spans="2:13">
      <c r="B276" s="530">
        <v>8216</v>
      </c>
      <c r="C276" s="529">
        <v>0</v>
      </c>
      <c r="D276" s="529">
        <v>0</v>
      </c>
      <c r="E276" s="529">
        <v>0</v>
      </c>
      <c r="F276" s="529">
        <v>5000</v>
      </c>
      <c r="G276" s="528" t="s">
        <v>691</v>
      </c>
      <c r="H276" s="527"/>
      <c r="I276" s="527">
        <v>5000</v>
      </c>
      <c r="J276" s="527">
        <v>0</v>
      </c>
      <c r="K276" s="527">
        <v>0</v>
      </c>
      <c r="L276" s="527"/>
      <c r="M276" s="526">
        <v>5000</v>
      </c>
    </row>
    <row r="277" spans="2:13">
      <c r="B277" s="530">
        <v>8216</v>
      </c>
      <c r="C277" s="529">
        <v>0</v>
      </c>
      <c r="D277" s="529">
        <v>0</v>
      </c>
      <c r="E277" s="529">
        <v>0</v>
      </c>
      <c r="F277" s="529">
        <v>5100</v>
      </c>
      <c r="G277" s="528" t="s">
        <v>689</v>
      </c>
      <c r="H277" s="527"/>
      <c r="I277" s="527">
        <v>5000</v>
      </c>
      <c r="J277" s="527">
        <v>0</v>
      </c>
      <c r="K277" s="527">
        <v>0</v>
      </c>
      <c r="L277" s="527"/>
      <c r="M277" s="526">
        <v>5000</v>
      </c>
    </row>
    <row r="278" spans="2:13">
      <c r="B278" s="530">
        <v>8216</v>
      </c>
      <c r="C278" s="529">
        <v>0</v>
      </c>
      <c r="D278" s="529">
        <v>0</v>
      </c>
      <c r="E278" s="529">
        <v>0</v>
      </c>
      <c r="F278" s="529">
        <v>5110</v>
      </c>
      <c r="G278" s="528" t="s">
        <v>687</v>
      </c>
      <c r="H278" s="527"/>
      <c r="I278" s="527">
        <v>5000</v>
      </c>
      <c r="J278" s="527">
        <v>0</v>
      </c>
      <c r="K278" s="527">
        <v>0</v>
      </c>
      <c r="L278" s="527"/>
      <c r="M278" s="526">
        <v>5000</v>
      </c>
    </row>
    <row r="279" spans="2:13">
      <c r="B279" s="530">
        <v>8216</v>
      </c>
      <c r="C279" s="529">
        <v>0</v>
      </c>
      <c r="D279" s="529">
        <v>0</v>
      </c>
      <c r="E279" s="529">
        <v>0</v>
      </c>
      <c r="F279" s="529">
        <v>5111</v>
      </c>
      <c r="G279" s="528" t="s">
        <v>685</v>
      </c>
      <c r="H279" s="527"/>
      <c r="I279" s="527">
        <v>5000</v>
      </c>
      <c r="J279" s="527">
        <v>0</v>
      </c>
      <c r="K279" s="527">
        <v>0</v>
      </c>
      <c r="L279" s="527"/>
      <c r="M279" s="526">
        <v>5000</v>
      </c>
    </row>
    <row r="280" spans="2:13">
      <c r="B280" s="530">
        <v>8220</v>
      </c>
      <c r="C280" s="529"/>
      <c r="D280" s="529"/>
      <c r="E280" s="529"/>
      <c r="F280" s="529"/>
      <c r="G280" s="528" t="s">
        <v>2013</v>
      </c>
      <c r="H280" s="527">
        <v>2950000</v>
      </c>
      <c r="I280" s="527"/>
      <c r="J280" s="527">
        <v>38355.9</v>
      </c>
      <c r="K280" s="527">
        <v>2598193.7599999998</v>
      </c>
      <c r="L280" s="527">
        <v>390162.14</v>
      </c>
      <c r="M280" s="526"/>
    </row>
    <row r="281" spans="2:13">
      <c r="B281" s="530">
        <v>8221</v>
      </c>
      <c r="C281" s="529"/>
      <c r="D281" s="529"/>
      <c r="E281" s="529"/>
      <c r="F281" s="529"/>
      <c r="G281" s="528" t="s">
        <v>2012</v>
      </c>
      <c r="H281" s="527">
        <v>2945000</v>
      </c>
      <c r="I281" s="527"/>
      <c r="J281" s="527">
        <v>38355.9</v>
      </c>
      <c r="K281" s="527">
        <v>2598103.88</v>
      </c>
      <c r="L281" s="527">
        <v>385252.02</v>
      </c>
      <c r="M281" s="526"/>
    </row>
    <row r="282" spans="2:13">
      <c r="B282" s="530">
        <v>8221</v>
      </c>
      <c r="C282" s="529">
        <v>0</v>
      </c>
      <c r="D282" s="529">
        <v>0</v>
      </c>
      <c r="E282" s="529">
        <v>0</v>
      </c>
      <c r="F282" s="529">
        <v>1000</v>
      </c>
      <c r="G282" s="528" t="s">
        <v>1003</v>
      </c>
      <c r="H282" s="527">
        <v>2328000</v>
      </c>
      <c r="I282" s="527"/>
      <c r="J282" s="527">
        <v>9193.5400000000009</v>
      </c>
      <c r="K282" s="527">
        <v>2297225.4700000002</v>
      </c>
      <c r="L282" s="527">
        <v>39968.07</v>
      </c>
      <c r="M282" s="526"/>
    </row>
    <row r="283" spans="2:13">
      <c r="B283" s="530">
        <v>8221</v>
      </c>
      <c r="C283" s="529">
        <v>0</v>
      </c>
      <c r="D283" s="529">
        <v>0</v>
      </c>
      <c r="E283" s="529">
        <v>0</v>
      </c>
      <c r="F283" s="529">
        <v>1100</v>
      </c>
      <c r="G283" s="528" t="s">
        <v>1001</v>
      </c>
      <c r="H283" s="527">
        <v>1556833.88</v>
      </c>
      <c r="I283" s="527"/>
      <c r="J283" s="527">
        <v>0</v>
      </c>
      <c r="K283" s="527">
        <v>1541939.8</v>
      </c>
      <c r="L283" s="527">
        <v>14894.08</v>
      </c>
      <c r="M283" s="526"/>
    </row>
    <row r="284" spans="2:13">
      <c r="B284" s="530">
        <v>8221</v>
      </c>
      <c r="C284" s="529">
        <v>0</v>
      </c>
      <c r="D284" s="529">
        <v>0</v>
      </c>
      <c r="E284" s="529">
        <v>0</v>
      </c>
      <c r="F284" s="529">
        <v>1130</v>
      </c>
      <c r="G284" s="528" t="s">
        <v>999</v>
      </c>
      <c r="H284" s="527">
        <v>1556833.88</v>
      </c>
      <c r="I284" s="527"/>
      <c r="J284" s="527">
        <v>0</v>
      </c>
      <c r="K284" s="527">
        <v>1541939.8</v>
      </c>
      <c r="L284" s="527">
        <v>14894.08</v>
      </c>
      <c r="M284" s="526"/>
    </row>
    <row r="285" spans="2:13">
      <c r="B285" s="530">
        <v>8221</v>
      </c>
      <c r="C285" s="529">
        <v>0</v>
      </c>
      <c r="D285" s="529">
        <v>0</v>
      </c>
      <c r="E285" s="529">
        <v>0</v>
      </c>
      <c r="F285" s="529">
        <v>1131</v>
      </c>
      <c r="G285" s="528" t="s">
        <v>997</v>
      </c>
      <c r="H285" s="527">
        <v>1556833.88</v>
      </c>
      <c r="I285" s="527"/>
      <c r="J285" s="527">
        <v>0</v>
      </c>
      <c r="K285" s="527">
        <v>1541939.8</v>
      </c>
      <c r="L285" s="527">
        <v>14894.08</v>
      </c>
      <c r="M285" s="526"/>
    </row>
    <row r="286" spans="2:13">
      <c r="B286" s="530">
        <v>8221</v>
      </c>
      <c r="C286" s="529">
        <v>0</v>
      </c>
      <c r="D286" s="529">
        <v>0</v>
      </c>
      <c r="E286" s="529">
        <v>0</v>
      </c>
      <c r="F286" s="529">
        <v>1300</v>
      </c>
      <c r="G286" s="528" t="s">
        <v>971</v>
      </c>
      <c r="H286" s="527">
        <v>561166.12</v>
      </c>
      <c r="I286" s="527"/>
      <c r="J286" s="527">
        <v>0</v>
      </c>
      <c r="K286" s="527">
        <v>538399.59</v>
      </c>
      <c r="L286" s="527">
        <v>22766.53</v>
      </c>
      <c r="M286" s="526"/>
    </row>
    <row r="287" spans="2:13">
      <c r="B287" s="530">
        <v>8221</v>
      </c>
      <c r="C287" s="529">
        <v>0</v>
      </c>
      <c r="D287" s="529">
        <v>0</v>
      </c>
      <c r="E287" s="529">
        <v>0</v>
      </c>
      <c r="F287" s="529">
        <v>1320</v>
      </c>
      <c r="G287" s="528" t="s">
        <v>969</v>
      </c>
      <c r="H287" s="527">
        <v>426551.24</v>
      </c>
      <c r="I287" s="527"/>
      <c r="J287" s="527">
        <v>0</v>
      </c>
      <c r="K287" s="527">
        <v>417722.57</v>
      </c>
      <c r="L287" s="527">
        <v>8828.67</v>
      </c>
      <c r="M287" s="526"/>
    </row>
    <row r="288" spans="2:13">
      <c r="B288" s="530">
        <v>8221</v>
      </c>
      <c r="C288" s="529">
        <v>0</v>
      </c>
      <c r="D288" s="529">
        <v>0</v>
      </c>
      <c r="E288" s="529">
        <v>0</v>
      </c>
      <c r="F288" s="529">
        <v>1321</v>
      </c>
      <c r="G288" s="528" t="s">
        <v>967</v>
      </c>
      <c r="H288" s="527">
        <v>121022.92</v>
      </c>
      <c r="I288" s="527"/>
      <c r="J288" s="527">
        <v>0</v>
      </c>
      <c r="K288" s="527">
        <v>115159.31</v>
      </c>
      <c r="L288" s="527">
        <v>5863.61</v>
      </c>
      <c r="M288" s="526"/>
    </row>
    <row r="289" spans="2:13">
      <c r="B289" s="530">
        <v>8221</v>
      </c>
      <c r="C289" s="529">
        <v>0</v>
      </c>
      <c r="D289" s="529">
        <v>0</v>
      </c>
      <c r="E289" s="529">
        <v>0</v>
      </c>
      <c r="F289" s="529">
        <v>1322</v>
      </c>
      <c r="G289" s="528" t="s">
        <v>961</v>
      </c>
      <c r="H289" s="527">
        <v>305528.32000000001</v>
      </c>
      <c r="I289" s="527"/>
      <c r="J289" s="527">
        <v>0</v>
      </c>
      <c r="K289" s="527">
        <v>302563.26</v>
      </c>
      <c r="L289" s="527">
        <v>2965.06</v>
      </c>
      <c r="M289" s="526"/>
    </row>
    <row r="290" spans="2:13">
      <c r="B290" s="530">
        <v>8221</v>
      </c>
      <c r="C290" s="529">
        <v>0</v>
      </c>
      <c r="D290" s="529">
        <v>0</v>
      </c>
      <c r="E290" s="529">
        <v>0</v>
      </c>
      <c r="F290" s="529">
        <v>1340</v>
      </c>
      <c r="G290" s="528" t="s">
        <v>957</v>
      </c>
      <c r="H290" s="527">
        <v>134614.88</v>
      </c>
      <c r="I290" s="527"/>
      <c r="J290" s="527">
        <v>0</v>
      </c>
      <c r="K290" s="527">
        <v>120677.02</v>
      </c>
      <c r="L290" s="527">
        <v>13937.86</v>
      </c>
      <c r="M290" s="526"/>
    </row>
    <row r="291" spans="2:13">
      <c r="B291" s="530">
        <v>8221</v>
      </c>
      <c r="C291" s="529">
        <v>0</v>
      </c>
      <c r="D291" s="529">
        <v>0</v>
      </c>
      <c r="E291" s="529">
        <v>0</v>
      </c>
      <c r="F291" s="529">
        <v>1345</v>
      </c>
      <c r="G291" s="528" t="s">
        <v>955</v>
      </c>
      <c r="H291" s="527">
        <v>134614.88</v>
      </c>
      <c r="I291" s="527"/>
      <c r="J291" s="527">
        <v>0</v>
      </c>
      <c r="K291" s="527">
        <v>120677.02</v>
      </c>
      <c r="L291" s="527">
        <v>13937.86</v>
      </c>
      <c r="M291" s="526"/>
    </row>
    <row r="292" spans="2:13">
      <c r="B292" s="530">
        <v>8221</v>
      </c>
      <c r="C292" s="529">
        <v>0</v>
      </c>
      <c r="D292" s="529">
        <v>0</v>
      </c>
      <c r="E292" s="529">
        <v>0</v>
      </c>
      <c r="F292" s="529">
        <v>1400</v>
      </c>
      <c r="G292" s="528" t="s">
        <v>897</v>
      </c>
      <c r="H292" s="527">
        <v>210000</v>
      </c>
      <c r="I292" s="527"/>
      <c r="J292" s="527">
        <v>9193.5400000000009</v>
      </c>
      <c r="K292" s="527">
        <v>216886.08</v>
      </c>
      <c r="L292" s="527">
        <v>2307.46</v>
      </c>
      <c r="M292" s="526"/>
    </row>
    <row r="293" spans="2:13">
      <c r="B293" s="530">
        <v>8221</v>
      </c>
      <c r="C293" s="529">
        <v>0</v>
      </c>
      <c r="D293" s="529">
        <v>0</v>
      </c>
      <c r="E293" s="529">
        <v>0</v>
      </c>
      <c r="F293" s="529">
        <v>1410</v>
      </c>
      <c r="G293" s="528" t="s">
        <v>895</v>
      </c>
      <c r="H293" s="527">
        <v>210000</v>
      </c>
      <c r="I293" s="527"/>
      <c r="J293" s="527">
        <v>9193.5400000000009</v>
      </c>
      <c r="K293" s="527">
        <v>216886.08</v>
      </c>
      <c r="L293" s="527">
        <v>2307.46</v>
      </c>
      <c r="M293" s="526"/>
    </row>
    <row r="294" spans="2:13">
      <c r="B294" s="530">
        <v>8221</v>
      </c>
      <c r="C294" s="529">
        <v>0</v>
      </c>
      <c r="D294" s="529">
        <v>0</v>
      </c>
      <c r="E294" s="529">
        <v>0</v>
      </c>
      <c r="F294" s="529">
        <v>1412</v>
      </c>
      <c r="G294" s="528" t="s">
        <v>893</v>
      </c>
      <c r="H294" s="527">
        <v>82800</v>
      </c>
      <c r="I294" s="527"/>
      <c r="J294" s="527">
        <v>2545.2399999999998</v>
      </c>
      <c r="K294" s="527">
        <v>85345.24</v>
      </c>
      <c r="L294" s="527">
        <v>0</v>
      </c>
      <c r="M294" s="526"/>
    </row>
    <row r="295" spans="2:13">
      <c r="B295" s="530">
        <v>8221</v>
      </c>
      <c r="C295" s="529">
        <v>0</v>
      </c>
      <c r="D295" s="529">
        <v>0</v>
      </c>
      <c r="E295" s="529">
        <v>0</v>
      </c>
      <c r="F295" s="529">
        <v>1413</v>
      </c>
      <c r="G295" s="528" t="s">
        <v>885</v>
      </c>
      <c r="H295" s="527">
        <v>63600</v>
      </c>
      <c r="I295" s="527"/>
      <c r="J295" s="527">
        <v>5451.58</v>
      </c>
      <c r="K295" s="527">
        <v>69051.58</v>
      </c>
      <c r="L295" s="527">
        <v>0</v>
      </c>
      <c r="M295" s="526"/>
    </row>
    <row r="296" spans="2:13">
      <c r="B296" s="530">
        <v>8221</v>
      </c>
      <c r="C296" s="529">
        <v>0</v>
      </c>
      <c r="D296" s="529">
        <v>0</v>
      </c>
      <c r="E296" s="529">
        <v>0</v>
      </c>
      <c r="F296" s="529">
        <v>1414</v>
      </c>
      <c r="G296" s="528" t="s">
        <v>877</v>
      </c>
      <c r="H296" s="527">
        <v>19200</v>
      </c>
      <c r="I296" s="527"/>
      <c r="J296" s="527">
        <v>1026.57</v>
      </c>
      <c r="K296" s="527">
        <v>20226.57</v>
      </c>
      <c r="L296" s="527">
        <v>0</v>
      </c>
      <c r="M296" s="526"/>
    </row>
    <row r="297" spans="2:13">
      <c r="B297" s="530">
        <v>8221</v>
      </c>
      <c r="C297" s="529">
        <v>0</v>
      </c>
      <c r="D297" s="529">
        <v>0</v>
      </c>
      <c r="E297" s="529">
        <v>0</v>
      </c>
      <c r="F297" s="529">
        <v>1415</v>
      </c>
      <c r="G297" s="528" t="s">
        <v>869</v>
      </c>
      <c r="H297" s="527">
        <v>38400</v>
      </c>
      <c r="I297" s="527"/>
      <c r="J297" s="527">
        <v>0</v>
      </c>
      <c r="K297" s="527">
        <v>36092.54</v>
      </c>
      <c r="L297" s="527">
        <v>2307.46</v>
      </c>
      <c r="M297" s="526"/>
    </row>
    <row r="298" spans="2:13">
      <c r="B298" s="530">
        <v>8221</v>
      </c>
      <c r="C298" s="529">
        <v>0</v>
      </c>
      <c r="D298" s="529">
        <v>0</v>
      </c>
      <c r="E298" s="529">
        <v>0</v>
      </c>
      <c r="F298" s="529">
        <v>1416</v>
      </c>
      <c r="G298" s="528" t="s">
        <v>861</v>
      </c>
      <c r="H298" s="527">
        <v>6000</v>
      </c>
      <c r="I298" s="527"/>
      <c r="J298" s="527">
        <v>170.15</v>
      </c>
      <c r="K298" s="527">
        <v>6170.15</v>
      </c>
      <c r="L298" s="527">
        <v>0</v>
      </c>
      <c r="M298" s="526"/>
    </row>
    <row r="299" spans="2:13">
      <c r="B299" s="530">
        <v>8221</v>
      </c>
      <c r="C299" s="529">
        <v>0</v>
      </c>
      <c r="D299" s="529">
        <v>0</v>
      </c>
      <c r="E299" s="529">
        <v>0</v>
      </c>
      <c r="F299" s="529">
        <v>2000</v>
      </c>
      <c r="G299" s="528" t="s">
        <v>850</v>
      </c>
      <c r="H299" s="527">
        <v>255000</v>
      </c>
      <c r="I299" s="527"/>
      <c r="J299" s="527">
        <v>12604.36</v>
      </c>
      <c r="K299" s="527">
        <v>166375.69</v>
      </c>
      <c r="L299" s="527">
        <v>101228.67</v>
      </c>
      <c r="M299" s="526"/>
    </row>
    <row r="300" spans="2:13">
      <c r="B300" s="530">
        <v>8221</v>
      </c>
      <c r="C300" s="529">
        <v>0</v>
      </c>
      <c r="D300" s="529">
        <v>0</v>
      </c>
      <c r="E300" s="529">
        <v>0</v>
      </c>
      <c r="F300" s="529">
        <v>2100</v>
      </c>
      <c r="G300" s="528" t="s">
        <v>848</v>
      </c>
      <c r="H300" s="527">
        <v>11000</v>
      </c>
      <c r="I300" s="527"/>
      <c r="J300" s="527">
        <v>2206.21</v>
      </c>
      <c r="K300" s="527">
        <v>9986.59</v>
      </c>
      <c r="L300" s="527">
        <v>3219.62</v>
      </c>
      <c r="M300" s="526"/>
    </row>
    <row r="301" spans="2:13">
      <c r="B301" s="530">
        <v>8221</v>
      </c>
      <c r="C301" s="529">
        <v>0</v>
      </c>
      <c r="D301" s="529">
        <v>0</v>
      </c>
      <c r="E301" s="529">
        <v>0</v>
      </c>
      <c r="F301" s="529">
        <v>2110</v>
      </c>
      <c r="G301" s="528" t="s">
        <v>846</v>
      </c>
      <c r="H301" s="527">
        <v>4000</v>
      </c>
      <c r="I301" s="527"/>
      <c r="J301" s="527">
        <v>0</v>
      </c>
      <c r="K301" s="527">
        <v>2780.38</v>
      </c>
      <c r="L301" s="527">
        <v>1219.6199999999999</v>
      </c>
      <c r="M301" s="526"/>
    </row>
    <row r="302" spans="2:13">
      <c r="B302" s="530">
        <v>8221</v>
      </c>
      <c r="C302" s="529">
        <v>0</v>
      </c>
      <c r="D302" s="529">
        <v>0</v>
      </c>
      <c r="E302" s="529">
        <v>0</v>
      </c>
      <c r="F302" s="529">
        <v>2111</v>
      </c>
      <c r="G302" s="528" t="s">
        <v>844</v>
      </c>
      <c r="H302" s="527">
        <v>4000</v>
      </c>
      <c r="I302" s="527"/>
      <c r="J302" s="527">
        <v>0</v>
      </c>
      <c r="K302" s="527">
        <v>2780.38</v>
      </c>
      <c r="L302" s="527">
        <v>1219.6199999999999</v>
      </c>
      <c r="M302" s="526"/>
    </row>
    <row r="303" spans="2:13">
      <c r="B303" s="530">
        <v>8221</v>
      </c>
      <c r="C303" s="529">
        <v>0</v>
      </c>
      <c r="D303" s="529">
        <v>0</v>
      </c>
      <c r="E303" s="529">
        <v>0</v>
      </c>
      <c r="F303" s="529">
        <v>2120</v>
      </c>
      <c r="G303" s="528" t="s">
        <v>838</v>
      </c>
      <c r="H303" s="527">
        <v>3000</v>
      </c>
      <c r="I303" s="527"/>
      <c r="J303" s="527">
        <v>0</v>
      </c>
      <c r="K303" s="527">
        <v>2500</v>
      </c>
      <c r="L303" s="527">
        <v>500</v>
      </c>
      <c r="M303" s="526"/>
    </row>
    <row r="304" spans="2:13">
      <c r="B304" s="530">
        <v>8221</v>
      </c>
      <c r="C304" s="529">
        <v>0</v>
      </c>
      <c r="D304" s="529">
        <v>0</v>
      </c>
      <c r="E304" s="529">
        <v>0</v>
      </c>
      <c r="F304" s="529">
        <v>2121</v>
      </c>
      <c r="G304" s="528" t="s">
        <v>836</v>
      </c>
      <c r="H304" s="527">
        <v>3000</v>
      </c>
      <c r="I304" s="527"/>
      <c r="J304" s="527">
        <v>0</v>
      </c>
      <c r="K304" s="527">
        <v>2500</v>
      </c>
      <c r="L304" s="527">
        <v>500</v>
      </c>
      <c r="M304" s="526"/>
    </row>
    <row r="305" spans="2:13">
      <c r="B305" s="530">
        <v>8221</v>
      </c>
      <c r="C305" s="529">
        <v>0</v>
      </c>
      <c r="D305" s="529">
        <v>0</v>
      </c>
      <c r="E305" s="529">
        <v>0</v>
      </c>
      <c r="F305" s="529">
        <v>2140</v>
      </c>
      <c r="G305" s="528" t="s">
        <v>832</v>
      </c>
      <c r="H305" s="527">
        <v>3000</v>
      </c>
      <c r="I305" s="527"/>
      <c r="J305" s="527">
        <v>0</v>
      </c>
      <c r="K305" s="527">
        <v>1500</v>
      </c>
      <c r="L305" s="527">
        <v>1500</v>
      </c>
      <c r="M305" s="526"/>
    </row>
    <row r="306" spans="2:13">
      <c r="B306" s="530">
        <v>8221</v>
      </c>
      <c r="C306" s="529">
        <v>0</v>
      </c>
      <c r="D306" s="529">
        <v>0</v>
      </c>
      <c r="E306" s="529">
        <v>0</v>
      </c>
      <c r="F306" s="529">
        <v>2141</v>
      </c>
      <c r="G306" s="528" t="s">
        <v>830</v>
      </c>
      <c r="H306" s="527">
        <v>3000</v>
      </c>
      <c r="I306" s="527"/>
      <c r="J306" s="527">
        <v>0</v>
      </c>
      <c r="K306" s="527">
        <v>1500</v>
      </c>
      <c r="L306" s="527">
        <v>1500</v>
      </c>
      <c r="M306" s="526"/>
    </row>
    <row r="307" spans="2:13">
      <c r="B307" s="530">
        <v>8221</v>
      </c>
      <c r="C307" s="529">
        <v>0</v>
      </c>
      <c r="D307" s="529">
        <v>0</v>
      </c>
      <c r="E307" s="529">
        <v>0</v>
      </c>
      <c r="F307" s="529">
        <v>2160</v>
      </c>
      <c r="G307" s="528" t="s">
        <v>827</v>
      </c>
      <c r="H307" s="527">
        <v>1000</v>
      </c>
      <c r="I307" s="527"/>
      <c r="J307" s="527">
        <v>2206.21</v>
      </c>
      <c r="K307" s="527">
        <v>3206.21</v>
      </c>
      <c r="L307" s="527">
        <v>0</v>
      </c>
      <c r="M307" s="526"/>
    </row>
    <row r="308" spans="2:13">
      <c r="B308" s="530">
        <v>8221</v>
      </c>
      <c r="C308" s="529">
        <v>0</v>
      </c>
      <c r="D308" s="529">
        <v>0</v>
      </c>
      <c r="E308" s="529">
        <v>0</v>
      </c>
      <c r="F308" s="529">
        <v>2161</v>
      </c>
      <c r="G308" s="528" t="s">
        <v>825</v>
      </c>
      <c r="H308" s="527">
        <v>1000</v>
      </c>
      <c r="I308" s="527"/>
      <c r="J308" s="527">
        <v>2206.21</v>
      </c>
      <c r="K308" s="527">
        <v>3206.21</v>
      </c>
      <c r="L308" s="527">
        <v>0</v>
      </c>
      <c r="M308" s="526"/>
    </row>
    <row r="309" spans="2:13">
      <c r="B309" s="530">
        <v>8221</v>
      </c>
      <c r="C309" s="529">
        <v>0</v>
      </c>
      <c r="D309" s="529">
        <v>0</v>
      </c>
      <c r="E309" s="529">
        <v>0</v>
      </c>
      <c r="F309" s="529">
        <v>2200</v>
      </c>
      <c r="G309" s="528" t="s">
        <v>820</v>
      </c>
      <c r="H309" s="527">
        <v>7000</v>
      </c>
      <c r="I309" s="527"/>
      <c r="J309" s="527">
        <v>7096</v>
      </c>
      <c r="K309" s="527">
        <v>14096</v>
      </c>
      <c r="L309" s="527">
        <v>0</v>
      </c>
      <c r="M309" s="526"/>
    </row>
    <row r="310" spans="2:13">
      <c r="B310" s="530">
        <v>8221</v>
      </c>
      <c r="C310" s="529">
        <v>0</v>
      </c>
      <c r="D310" s="529">
        <v>0</v>
      </c>
      <c r="E310" s="529">
        <v>0</v>
      </c>
      <c r="F310" s="529">
        <v>2210</v>
      </c>
      <c r="G310" s="528" t="s">
        <v>817</v>
      </c>
      <c r="H310" s="527">
        <v>7000</v>
      </c>
      <c r="I310" s="527"/>
      <c r="J310" s="527">
        <v>2384</v>
      </c>
      <c r="K310" s="527">
        <v>9384</v>
      </c>
      <c r="L310" s="527">
        <v>0</v>
      </c>
      <c r="M310" s="526"/>
    </row>
    <row r="311" spans="2:13">
      <c r="B311" s="530">
        <v>8221</v>
      </c>
      <c r="C311" s="529">
        <v>0</v>
      </c>
      <c r="D311" s="529">
        <v>0</v>
      </c>
      <c r="E311" s="529">
        <v>0</v>
      </c>
      <c r="F311" s="529">
        <v>2211</v>
      </c>
      <c r="G311" s="528" t="s">
        <v>817</v>
      </c>
      <c r="H311" s="527">
        <v>7000</v>
      </c>
      <c r="I311" s="527"/>
      <c r="J311" s="527">
        <v>2384</v>
      </c>
      <c r="K311" s="527">
        <v>9384</v>
      </c>
      <c r="L311" s="527">
        <v>0</v>
      </c>
      <c r="M311" s="526"/>
    </row>
    <row r="312" spans="2:13">
      <c r="B312" s="530">
        <v>8221</v>
      </c>
      <c r="C312" s="529">
        <v>0</v>
      </c>
      <c r="D312" s="529">
        <v>0</v>
      </c>
      <c r="E312" s="529">
        <v>0</v>
      </c>
      <c r="F312" s="529">
        <v>2230</v>
      </c>
      <c r="G312" s="528" t="s">
        <v>811</v>
      </c>
      <c r="H312" s="527">
        <v>0</v>
      </c>
      <c r="I312" s="527"/>
      <c r="J312" s="527">
        <v>4712</v>
      </c>
      <c r="K312" s="527">
        <v>4712</v>
      </c>
      <c r="L312" s="527">
        <v>0</v>
      </c>
      <c r="M312" s="526"/>
    </row>
    <row r="313" spans="2:13">
      <c r="B313" s="530">
        <v>8221</v>
      </c>
      <c r="C313" s="529">
        <v>0</v>
      </c>
      <c r="D313" s="529">
        <v>0</v>
      </c>
      <c r="E313" s="529">
        <v>0</v>
      </c>
      <c r="F313" s="529">
        <v>2231</v>
      </c>
      <c r="G313" s="528" t="s">
        <v>811</v>
      </c>
      <c r="H313" s="527">
        <v>0</v>
      </c>
      <c r="I313" s="527"/>
      <c r="J313" s="527">
        <v>4712</v>
      </c>
      <c r="K313" s="527">
        <v>4712</v>
      </c>
      <c r="L313" s="527">
        <v>0</v>
      </c>
      <c r="M313" s="526"/>
    </row>
    <row r="314" spans="2:13">
      <c r="B314" s="530">
        <v>8221</v>
      </c>
      <c r="C314" s="529">
        <v>0</v>
      </c>
      <c r="D314" s="529">
        <v>0</v>
      </c>
      <c r="E314" s="529">
        <v>0</v>
      </c>
      <c r="F314" s="529">
        <v>2400</v>
      </c>
      <c r="G314" s="528" t="s">
        <v>1871</v>
      </c>
      <c r="H314" s="527">
        <v>3000</v>
      </c>
      <c r="I314" s="527"/>
      <c r="J314" s="527">
        <v>0</v>
      </c>
      <c r="K314" s="527">
        <v>0</v>
      </c>
      <c r="L314" s="527">
        <v>3000</v>
      </c>
      <c r="M314" s="526"/>
    </row>
    <row r="315" spans="2:13">
      <c r="B315" s="530">
        <v>8221</v>
      </c>
      <c r="C315" s="529">
        <v>0</v>
      </c>
      <c r="D315" s="529">
        <v>0</v>
      </c>
      <c r="E315" s="529">
        <v>0</v>
      </c>
      <c r="F315" s="529">
        <v>2460</v>
      </c>
      <c r="G315" s="528" t="s">
        <v>1868</v>
      </c>
      <c r="H315" s="527">
        <v>3000</v>
      </c>
      <c r="I315" s="527"/>
      <c r="J315" s="527">
        <v>0</v>
      </c>
      <c r="K315" s="527">
        <v>0</v>
      </c>
      <c r="L315" s="527">
        <v>3000</v>
      </c>
      <c r="M315" s="526"/>
    </row>
    <row r="316" spans="2:13">
      <c r="B316" s="530">
        <v>8221</v>
      </c>
      <c r="C316" s="529">
        <v>0</v>
      </c>
      <c r="D316" s="529">
        <v>0</v>
      </c>
      <c r="E316" s="529">
        <v>0</v>
      </c>
      <c r="F316" s="529">
        <v>2461</v>
      </c>
      <c r="G316" s="528" t="s">
        <v>1868</v>
      </c>
      <c r="H316" s="527">
        <v>3000</v>
      </c>
      <c r="I316" s="527"/>
      <c r="J316" s="527">
        <v>0</v>
      </c>
      <c r="K316" s="527">
        <v>0</v>
      </c>
      <c r="L316" s="527">
        <v>3000</v>
      </c>
      <c r="M316" s="526"/>
    </row>
    <row r="317" spans="2:13">
      <c r="B317" s="530">
        <v>8221</v>
      </c>
      <c r="C317" s="529">
        <v>0</v>
      </c>
      <c r="D317" s="529">
        <v>0</v>
      </c>
      <c r="E317" s="529">
        <v>0</v>
      </c>
      <c r="F317" s="529">
        <v>2500</v>
      </c>
      <c r="G317" s="528" t="s">
        <v>1866</v>
      </c>
      <c r="H317" s="527">
        <v>4000</v>
      </c>
      <c r="I317" s="527"/>
      <c r="J317" s="527">
        <v>0</v>
      </c>
      <c r="K317" s="527">
        <v>0</v>
      </c>
      <c r="L317" s="527">
        <v>4000</v>
      </c>
      <c r="M317" s="526"/>
    </row>
    <row r="318" spans="2:13">
      <c r="B318" s="530">
        <v>8221</v>
      </c>
      <c r="C318" s="529">
        <v>0</v>
      </c>
      <c r="D318" s="529">
        <v>0</v>
      </c>
      <c r="E318" s="529">
        <v>0</v>
      </c>
      <c r="F318" s="529">
        <v>2530</v>
      </c>
      <c r="G318" s="528" t="s">
        <v>1863</v>
      </c>
      <c r="H318" s="527">
        <v>4000</v>
      </c>
      <c r="I318" s="527"/>
      <c r="J318" s="527">
        <v>0</v>
      </c>
      <c r="K318" s="527">
        <v>0</v>
      </c>
      <c r="L318" s="527">
        <v>4000</v>
      </c>
      <c r="M318" s="526"/>
    </row>
    <row r="319" spans="2:13">
      <c r="B319" s="530">
        <v>8221</v>
      </c>
      <c r="C319" s="529">
        <v>0</v>
      </c>
      <c r="D319" s="529">
        <v>0</v>
      </c>
      <c r="E319" s="529">
        <v>0</v>
      </c>
      <c r="F319" s="529">
        <v>2531</v>
      </c>
      <c r="G319" s="528" t="s">
        <v>1863</v>
      </c>
      <c r="H319" s="527">
        <v>4000</v>
      </c>
      <c r="I319" s="527"/>
      <c r="J319" s="527">
        <v>0</v>
      </c>
      <c r="K319" s="527">
        <v>0</v>
      </c>
      <c r="L319" s="527">
        <v>4000</v>
      </c>
      <c r="M319" s="526"/>
    </row>
    <row r="320" spans="2:13">
      <c r="B320" s="530">
        <v>8221</v>
      </c>
      <c r="C320" s="529">
        <v>0</v>
      </c>
      <c r="D320" s="529">
        <v>0</v>
      </c>
      <c r="E320" s="529">
        <v>0</v>
      </c>
      <c r="F320" s="529">
        <v>2600</v>
      </c>
      <c r="G320" s="528" t="s">
        <v>807</v>
      </c>
      <c r="H320" s="527">
        <v>25000</v>
      </c>
      <c r="I320" s="527"/>
      <c r="J320" s="527">
        <v>0</v>
      </c>
      <c r="K320" s="527">
        <v>22377.22</v>
      </c>
      <c r="L320" s="527">
        <v>2622.78</v>
      </c>
      <c r="M320" s="526"/>
    </row>
    <row r="321" spans="2:13">
      <c r="B321" s="530">
        <v>8221</v>
      </c>
      <c r="C321" s="529">
        <v>0</v>
      </c>
      <c r="D321" s="529">
        <v>0</v>
      </c>
      <c r="E321" s="529">
        <v>0</v>
      </c>
      <c r="F321" s="529">
        <v>2610</v>
      </c>
      <c r="G321" s="528" t="s">
        <v>804</v>
      </c>
      <c r="H321" s="527">
        <v>25000</v>
      </c>
      <c r="I321" s="527"/>
      <c r="J321" s="527">
        <v>0</v>
      </c>
      <c r="K321" s="527">
        <v>22377.22</v>
      </c>
      <c r="L321" s="527">
        <v>2622.78</v>
      </c>
      <c r="M321" s="526"/>
    </row>
    <row r="322" spans="2:13">
      <c r="B322" s="530">
        <v>8221</v>
      </c>
      <c r="C322" s="529">
        <v>0</v>
      </c>
      <c r="D322" s="529">
        <v>0</v>
      </c>
      <c r="E322" s="529">
        <v>0</v>
      </c>
      <c r="F322" s="529">
        <v>2611</v>
      </c>
      <c r="G322" s="528" t="s">
        <v>804</v>
      </c>
      <c r="H322" s="527">
        <v>25000</v>
      </c>
      <c r="I322" s="527"/>
      <c r="J322" s="527">
        <v>0</v>
      </c>
      <c r="K322" s="527">
        <v>22377.22</v>
      </c>
      <c r="L322" s="527">
        <v>2622.78</v>
      </c>
      <c r="M322" s="526"/>
    </row>
    <row r="323" spans="2:13">
      <c r="B323" s="530">
        <v>8221</v>
      </c>
      <c r="C323" s="529">
        <v>0</v>
      </c>
      <c r="D323" s="529">
        <v>0</v>
      </c>
      <c r="E323" s="529">
        <v>0</v>
      </c>
      <c r="F323" s="529">
        <v>2700</v>
      </c>
      <c r="G323" s="528" t="s">
        <v>798</v>
      </c>
      <c r="H323" s="527">
        <v>200000</v>
      </c>
      <c r="I323" s="527"/>
      <c r="J323" s="527">
        <v>0</v>
      </c>
      <c r="K323" s="527">
        <v>111613.73</v>
      </c>
      <c r="L323" s="527">
        <v>88386.27</v>
      </c>
      <c r="M323" s="526"/>
    </row>
    <row r="324" spans="2:13">
      <c r="B324" s="530">
        <v>8221</v>
      </c>
      <c r="C324" s="529">
        <v>0</v>
      </c>
      <c r="D324" s="529">
        <v>0</v>
      </c>
      <c r="E324" s="529">
        <v>0</v>
      </c>
      <c r="F324" s="529">
        <v>2730</v>
      </c>
      <c r="G324" s="528" t="s">
        <v>795</v>
      </c>
      <c r="H324" s="527">
        <v>200000</v>
      </c>
      <c r="I324" s="527"/>
      <c r="J324" s="527">
        <v>0</v>
      </c>
      <c r="K324" s="527">
        <v>111613.73</v>
      </c>
      <c r="L324" s="527">
        <v>88386.27</v>
      </c>
      <c r="M324" s="526"/>
    </row>
    <row r="325" spans="2:13">
      <c r="B325" s="530">
        <v>8221</v>
      </c>
      <c r="C325" s="529">
        <v>0</v>
      </c>
      <c r="D325" s="529">
        <v>0</v>
      </c>
      <c r="E325" s="529">
        <v>0</v>
      </c>
      <c r="F325" s="529">
        <v>2731</v>
      </c>
      <c r="G325" s="528" t="s">
        <v>795</v>
      </c>
      <c r="H325" s="527">
        <v>200000</v>
      </c>
      <c r="I325" s="527"/>
      <c r="J325" s="527">
        <v>0</v>
      </c>
      <c r="K325" s="527">
        <v>111613.73</v>
      </c>
      <c r="L325" s="527">
        <v>88386.27</v>
      </c>
      <c r="M325" s="526"/>
    </row>
    <row r="326" spans="2:13">
      <c r="B326" s="530">
        <v>8221</v>
      </c>
      <c r="C326" s="529">
        <v>0</v>
      </c>
      <c r="D326" s="529">
        <v>0</v>
      </c>
      <c r="E326" s="529">
        <v>0</v>
      </c>
      <c r="F326" s="529">
        <v>2900</v>
      </c>
      <c r="G326" s="528" t="s">
        <v>786</v>
      </c>
      <c r="H326" s="527">
        <v>5000</v>
      </c>
      <c r="I326" s="527"/>
      <c r="J326" s="527">
        <v>3302.15</v>
      </c>
      <c r="K326" s="527">
        <v>8302.15</v>
      </c>
      <c r="L326" s="527">
        <v>0</v>
      </c>
      <c r="M326" s="526"/>
    </row>
    <row r="327" spans="2:13">
      <c r="B327" s="530">
        <v>8221</v>
      </c>
      <c r="C327" s="529">
        <v>0</v>
      </c>
      <c r="D327" s="529">
        <v>0</v>
      </c>
      <c r="E327" s="529">
        <v>0</v>
      </c>
      <c r="F327" s="529">
        <v>2920</v>
      </c>
      <c r="G327" s="528" t="s">
        <v>783</v>
      </c>
      <c r="H327" s="527">
        <v>0</v>
      </c>
      <c r="I327" s="527"/>
      <c r="J327" s="527">
        <v>1102</v>
      </c>
      <c r="K327" s="527">
        <v>1102</v>
      </c>
      <c r="L327" s="527">
        <v>0</v>
      </c>
      <c r="M327" s="526"/>
    </row>
    <row r="328" spans="2:13">
      <c r="B328" s="530">
        <v>8221</v>
      </c>
      <c r="C328" s="529">
        <v>0</v>
      </c>
      <c r="D328" s="529">
        <v>0</v>
      </c>
      <c r="E328" s="529">
        <v>0</v>
      </c>
      <c r="F328" s="529">
        <v>2921</v>
      </c>
      <c r="G328" s="528" t="s">
        <v>783</v>
      </c>
      <c r="H328" s="527">
        <v>0</v>
      </c>
      <c r="I328" s="527"/>
      <c r="J328" s="527">
        <v>1102</v>
      </c>
      <c r="K328" s="527">
        <v>1102</v>
      </c>
      <c r="L328" s="527">
        <v>0</v>
      </c>
      <c r="M328" s="526"/>
    </row>
    <row r="329" spans="2:13">
      <c r="B329" s="530">
        <v>8221</v>
      </c>
      <c r="C329" s="529">
        <v>0</v>
      </c>
      <c r="D329" s="529">
        <v>0</v>
      </c>
      <c r="E329" s="529">
        <v>0</v>
      </c>
      <c r="F329" s="529">
        <v>2990</v>
      </c>
      <c r="G329" s="528" t="s">
        <v>780</v>
      </c>
      <c r="H329" s="527">
        <v>5000</v>
      </c>
      <c r="I329" s="527"/>
      <c r="J329" s="527">
        <v>2200.15</v>
      </c>
      <c r="K329" s="527">
        <v>7200.15</v>
      </c>
      <c r="L329" s="527">
        <v>0</v>
      </c>
      <c r="M329" s="526"/>
    </row>
    <row r="330" spans="2:13">
      <c r="B330" s="530">
        <v>8221</v>
      </c>
      <c r="C330" s="529">
        <v>0</v>
      </c>
      <c r="D330" s="529">
        <v>0</v>
      </c>
      <c r="E330" s="529">
        <v>0</v>
      </c>
      <c r="F330" s="529">
        <v>2992</v>
      </c>
      <c r="G330" s="528" t="s">
        <v>778</v>
      </c>
      <c r="H330" s="527">
        <v>5000</v>
      </c>
      <c r="I330" s="527"/>
      <c r="J330" s="527">
        <v>2200.15</v>
      </c>
      <c r="K330" s="527">
        <v>7200.15</v>
      </c>
      <c r="L330" s="527">
        <v>0</v>
      </c>
      <c r="M330" s="526"/>
    </row>
    <row r="331" spans="2:13">
      <c r="B331" s="530">
        <v>8221</v>
      </c>
      <c r="C331" s="529">
        <v>0</v>
      </c>
      <c r="D331" s="529">
        <v>0</v>
      </c>
      <c r="E331" s="529">
        <v>0</v>
      </c>
      <c r="F331" s="529">
        <v>3000</v>
      </c>
      <c r="G331" s="528" t="s">
        <v>765</v>
      </c>
      <c r="H331" s="527">
        <v>362000</v>
      </c>
      <c r="I331" s="527"/>
      <c r="J331" s="527">
        <v>16558</v>
      </c>
      <c r="K331" s="527">
        <v>134502.72</v>
      </c>
      <c r="L331" s="527">
        <v>244055.28</v>
      </c>
      <c r="M331" s="526"/>
    </row>
    <row r="332" spans="2:13">
      <c r="B332" s="530">
        <v>8221</v>
      </c>
      <c r="C332" s="529">
        <v>0</v>
      </c>
      <c r="D332" s="529">
        <v>0</v>
      </c>
      <c r="E332" s="529">
        <v>0</v>
      </c>
      <c r="F332" s="529">
        <v>3100</v>
      </c>
      <c r="G332" s="528" t="s">
        <v>763</v>
      </c>
      <c r="H332" s="527">
        <v>16800</v>
      </c>
      <c r="I332" s="527"/>
      <c r="J332" s="527">
        <v>0</v>
      </c>
      <c r="K332" s="527">
        <v>13420</v>
      </c>
      <c r="L332" s="527">
        <v>3380</v>
      </c>
      <c r="M332" s="526"/>
    </row>
    <row r="333" spans="2:13">
      <c r="B333" s="530">
        <v>8221</v>
      </c>
      <c r="C333" s="529">
        <v>0</v>
      </c>
      <c r="D333" s="529">
        <v>0</v>
      </c>
      <c r="E333" s="529">
        <v>0</v>
      </c>
      <c r="F333" s="529">
        <v>3110</v>
      </c>
      <c r="G333" s="528" t="s">
        <v>761</v>
      </c>
      <c r="H333" s="527">
        <v>10800</v>
      </c>
      <c r="I333" s="527"/>
      <c r="J333" s="527">
        <v>0</v>
      </c>
      <c r="K333" s="527">
        <v>9198</v>
      </c>
      <c r="L333" s="527">
        <v>1602</v>
      </c>
      <c r="M333" s="526"/>
    </row>
    <row r="334" spans="2:13">
      <c r="B334" s="530">
        <v>8221</v>
      </c>
      <c r="C334" s="529">
        <v>0</v>
      </c>
      <c r="D334" s="529">
        <v>0</v>
      </c>
      <c r="E334" s="529">
        <v>0</v>
      </c>
      <c r="F334" s="529">
        <v>3111</v>
      </c>
      <c r="G334" s="528" t="s">
        <v>759</v>
      </c>
      <c r="H334" s="527">
        <v>10800</v>
      </c>
      <c r="I334" s="527"/>
      <c r="J334" s="527">
        <v>0</v>
      </c>
      <c r="K334" s="527">
        <v>9198</v>
      </c>
      <c r="L334" s="527">
        <v>1602</v>
      </c>
      <c r="M334" s="526"/>
    </row>
    <row r="335" spans="2:13">
      <c r="B335" s="530">
        <v>8221</v>
      </c>
      <c r="C335" s="529">
        <v>0</v>
      </c>
      <c r="D335" s="529">
        <v>0</v>
      </c>
      <c r="E335" s="529">
        <v>0</v>
      </c>
      <c r="F335" s="529">
        <v>3140</v>
      </c>
      <c r="G335" s="528" t="s">
        <v>746</v>
      </c>
      <c r="H335" s="527">
        <v>6000</v>
      </c>
      <c r="I335" s="527"/>
      <c r="J335" s="527">
        <v>0</v>
      </c>
      <c r="K335" s="527">
        <v>4222</v>
      </c>
      <c r="L335" s="527">
        <v>1778</v>
      </c>
      <c r="M335" s="526"/>
    </row>
    <row r="336" spans="2:13">
      <c r="B336" s="530">
        <v>8221</v>
      </c>
      <c r="C336" s="529">
        <v>0</v>
      </c>
      <c r="D336" s="529">
        <v>0</v>
      </c>
      <c r="E336" s="529">
        <v>0</v>
      </c>
      <c r="F336" s="529">
        <v>3141</v>
      </c>
      <c r="G336" s="528" t="s">
        <v>744</v>
      </c>
      <c r="H336" s="527">
        <v>6000</v>
      </c>
      <c r="I336" s="527"/>
      <c r="J336" s="527">
        <v>0</v>
      </c>
      <c r="K336" s="527">
        <v>4222</v>
      </c>
      <c r="L336" s="527">
        <v>1778</v>
      </c>
      <c r="M336" s="526"/>
    </row>
    <row r="337" spans="2:13">
      <c r="B337" s="530">
        <v>8221</v>
      </c>
      <c r="C337" s="529">
        <v>0</v>
      </c>
      <c r="D337" s="529">
        <v>0</v>
      </c>
      <c r="E337" s="529">
        <v>0</v>
      </c>
      <c r="F337" s="529">
        <v>3300</v>
      </c>
      <c r="G337" s="528" t="s">
        <v>734</v>
      </c>
      <c r="H337" s="527">
        <v>27000</v>
      </c>
      <c r="I337" s="527"/>
      <c r="J337" s="527">
        <v>16558</v>
      </c>
      <c r="K337" s="527">
        <v>43558</v>
      </c>
      <c r="L337" s="527">
        <v>0</v>
      </c>
      <c r="M337" s="526"/>
    </row>
    <row r="338" spans="2:13">
      <c r="B338" s="530">
        <v>8221</v>
      </c>
      <c r="C338" s="529">
        <v>0</v>
      </c>
      <c r="D338" s="529">
        <v>0</v>
      </c>
      <c r="E338" s="529">
        <v>0</v>
      </c>
      <c r="F338" s="529">
        <v>3330</v>
      </c>
      <c r="G338" s="528" t="s">
        <v>732</v>
      </c>
      <c r="H338" s="527">
        <v>27000</v>
      </c>
      <c r="I338" s="527"/>
      <c r="J338" s="527">
        <v>16558</v>
      </c>
      <c r="K338" s="527">
        <v>43558</v>
      </c>
      <c r="L338" s="527">
        <v>0</v>
      </c>
      <c r="M338" s="526"/>
    </row>
    <row r="339" spans="2:13">
      <c r="B339" s="530">
        <v>8221</v>
      </c>
      <c r="C339" s="529">
        <v>0</v>
      </c>
      <c r="D339" s="529">
        <v>0</v>
      </c>
      <c r="E339" s="529">
        <v>0</v>
      </c>
      <c r="F339" s="529">
        <v>3331</v>
      </c>
      <c r="G339" s="528" t="s">
        <v>730</v>
      </c>
      <c r="H339" s="527">
        <v>27000</v>
      </c>
      <c r="I339" s="527"/>
      <c r="J339" s="527">
        <v>16558</v>
      </c>
      <c r="K339" s="527">
        <v>43558</v>
      </c>
      <c r="L339" s="527">
        <v>0</v>
      </c>
      <c r="M339" s="526"/>
    </row>
    <row r="340" spans="2:13">
      <c r="B340" s="530">
        <v>8221</v>
      </c>
      <c r="C340" s="529">
        <v>0</v>
      </c>
      <c r="D340" s="529">
        <v>0</v>
      </c>
      <c r="E340" s="529">
        <v>0</v>
      </c>
      <c r="F340" s="529">
        <v>3400</v>
      </c>
      <c r="G340" s="528" t="s">
        <v>724</v>
      </c>
      <c r="H340" s="527">
        <v>4200</v>
      </c>
      <c r="I340" s="527"/>
      <c r="J340" s="527">
        <v>0</v>
      </c>
      <c r="K340" s="527">
        <v>3729.72</v>
      </c>
      <c r="L340" s="527">
        <v>470.28</v>
      </c>
      <c r="M340" s="526"/>
    </row>
    <row r="341" spans="2:13">
      <c r="B341" s="530">
        <v>8221</v>
      </c>
      <c r="C341" s="529">
        <v>0</v>
      </c>
      <c r="D341" s="529">
        <v>0</v>
      </c>
      <c r="E341" s="529">
        <v>0</v>
      </c>
      <c r="F341" s="529">
        <v>3410</v>
      </c>
      <c r="G341" s="528" t="s">
        <v>1808</v>
      </c>
      <c r="H341" s="527">
        <v>200</v>
      </c>
      <c r="I341" s="527"/>
      <c r="J341" s="527">
        <v>0</v>
      </c>
      <c r="K341" s="527">
        <v>0</v>
      </c>
      <c r="L341" s="527">
        <v>200</v>
      </c>
      <c r="M341" s="526"/>
    </row>
    <row r="342" spans="2:13">
      <c r="B342" s="530">
        <v>8221</v>
      </c>
      <c r="C342" s="529">
        <v>0</v>
      </c>
      <c r="D342" s="529">
        <v>0</v>
      </c>
      <c r="E342" s="529">
        <v>0</v>
      </c>
      <c r="F342" s="529">
        <v>3411</v>
      </c>
      <c r="G342" s="528" t="s">
        <v>1806</v>
      </c>
      <c r="H342" s="527">
        <v>200</v>
      </c>
      <c r="I342" s="527"/>
      <c r="J342" s="527">
        <v>0</v>
      </c>
      <c r="K342" s="527">
        <v>0</v>
      </c>
      <c r="L342" s="527">
        <v>200</v>
      </c>
      <c r="M342" s="526"/>
    </row>
    <row r="343" spans="2:13">
      <c r="B343" s="530">
        <v>8221</v>
      </c>
      <c r="C343" s="529">
        <v>0</v>
      </c>
      <c r="D343" s="529">
        <v>0</v>
      </c>
      <c r="E343" s="529">
        <v>0</v>
      </c>
      <c r="F343" s="529">
        <v>3450</v>
      </c>
      <c r="G343" s="528" t="s">
        <v>722</v>
      </c>
      <c r="H343" s="527">
        <v>4000</v>
      </c>
      <c r="I343" s="527"/>
      <c r="J343" s="527">
        <v>0</v>
      </c>
      <c r="K343" s="527">
        <v>3729.72</v>
      </c>
      <c r="L343" s="527">
        <v>270.27999999999997</v>
      </c>
      <c r="M343" s="526"/>
    </row>
    <row r="344" spans="2:13">
      <c r="B344" s="530">
        <v>8221</v>
      </c>
      <c r="C344" s="529">
        <v>0</v>
      </c>
      <c r="D344" s="529">
        <v>0</v>
      </c>
      <c r="E344" s="529">
        <v>0</v>
      </c>
      <c r="F344" s="529">
        <v>3451</v>
      </c>
      <c r="G344" s="528" t="s">
        <v>720</v>
      </c>
      <c r="H344" s="527">
        <v>4000</v>
      </c>
      <c r="I344" s="527"/>
      <c r="J344" s="527">
        <v>0</v>
      </c>
      <c r="K344" s="527">
        <v>3729.72</v>
      </c>
      <c r="L344" s="527">
        <v>270.27999999999997</v>
      </c>
      <c r="M344" s="526"/>
    </row>
    <row r="345" spans="2:13">
      <c r="B345" s="530">
        <v>8221</v>
      </c>
      <c r="C345" s="529">
        <v>0</v>
      </c>
      <c r="D345" s="529">
        <v>0</v>
      </c>
      <c r="E345" s="529">
        <v>0</v>
      </c>
      <c r="F345" s="529">
        <v>3500</v>
      </c>
      <c r="G345" s="528" t="s">
        <v>1801</v>
      </c>
      <c r="H345" s="527">
        <v>4000</v>
      </c>
      <c r="I345" s="527"/>
      <c r="J345" s="527">
        <v>0</v>
      </c>
      <c r="K345" s="527">
        <v>0</v>
      </c>
      <c r="L345" s="527">
        <v>4000</v>
      </c>
      <c r="M345" s="526"/>
    </row>
    <row r="346" spans="2:13">
      <c r="B346" s="530">
        <v>8221</v>
      </c>
      <c r="C346" s="529">
        <v>0</v>
      </c>
      <c r="D346" s="529">
        <v>0</v>
      </c>
      <c r="E346" s="529">
        <v>0</v>
      </c>
      <c r="F346" s="529">
        <v>3550</v>
      </c>
      <c r="G346" s="528" t="s">
        <v>1799</v>
      </c>
      <c r="H346" s="527">
        <v>4000</v>
      </c>
      <c r="I346" s="527"/>
      <c r="J346" s="527">
        <v>0</v>
      </c>
      <c r="K346" s="527">
        <v>0</v>
      </c>
      <c r="L346" s="527">
        <v>4000</v>
      </c>
      <c r="M346" s="526"/>
    </row>
    <row r="347" spans="2:13">
      <c r="B347" s="530">
        <v>8221</v>
      </c>
      <c r="C347" s="529">
        <v>0</v>
      </c>
      <c r="D347" s="529">
        <v>0</v>
      </c>
      <c r="E347" s="529">
        <v>0</v>
      </c>
      <c r="F347" s="529">
        <v>3551</v>
      </c>
      <c r="G347" s="528" t="s">
        <v>1797</v>
      </c>
      <c r="H347" s="527">
        <v>4000</v>
      </c>
      <c r="I347" s="527"/>
      <c r="J347" s="527">
        <v>0</v>
      </c>
      <c r="K347" s="527">
        <v>0</v>
      </c>
      <c r="L347" s="527">
        <v>4000</v>
      </c>
      <c r="M347" s="526"/>
    </row>
    <row r="348" spans="2:13">
      <c r="B348" s="530">
        <v>8221</v>
      </c>
      <c r="C348" s="529">
        <v>0</v>
      </c>
      <c r="D348" s="529">
        <v>0</v>
      </c>
      <c r="E348" s="529">
        <v>0</v>
      </c>
      <c r="F348" s="529">
        <v>3700</v>
      </c>
      <c r="G348" s="528" t="s">
        <v>1795</v>
      </c>
      <c r="H348" s="527">
        <v>2000</v>
      </c>
      <c r="I348" s="527"/>
      <c r="J348" s="527">
        <v>0</v>
      </c>
      <c r="K348" s="527">
        <v>0</v>
      </c>
      <c r="L348" s="527">
        <v>2000</v>
      </c>
      <c r="M348" s="526"/>
    </row>
    <row r="349" spans="2:13">
      <c r="B349" s="530">
        <v>8221</v>
      </c>
      <c r="C349" s="529">
        <v>0</v>
      </c>
      <c r="D349" s="529">
        <v>0</v>
      </c>
      <c r="E349" s="529">
        <v>0</v>
      </c>
      <c r="F349" s="529">
        <v>3720</v>
      </c>
      <c r="G349" s="528" t="s">
        <v>1793</v>
      </c>
      <c r="H349" s="527">
        <v>2000</v>
      </c>
      <c r="I349" s="527"/>
      <c r="J349" s="527">
        <v>0</v>
      </c>
      <c r="K349" s="527">
        <v>0</v>
      </c>
      <c r="L349" s="527">
        <v>2000</v>
      </c>
      <c r="M349" s="526"/>
    </row>
    <row r="350" spans="2:13">
      <c r="B350" s="530">
        <v>8221</v>
      </c>
      <c r="C350" s="529">
        <v>0</v>
      </c>
      <c r="D350" s="529">
        <v>0</v>
      </c>
      <c r="E350" s="529">
        <v>0</v>
      </c>
      <c r="F350" s="529">
        <v>3721</v>
      </c>
      <c r="G350" s="528" t="s">
        <v>1791</v>
      </c>
      <c r="H350" s="527">
        <v>2000</v>
      </c>
      <c r="I350" s="527"/>
      <c r="J350" s="527">
        <v>0</v>
      </c>
      <c r="K350" s="527">
        <v>0</v>
      </c>
      <c r="L350" s="527">
        <v>2000</v>
      </c>
      <c r="M350" s="526"/>
    </row>
    <row r="351" spans="2:13">
      <c r="B351" s="530">
        <v>8221</v>
      </c>
      <c r="C351" s="529">
        <v>0</v>
      </c>
      <c r="D351" s="529">
        <v>0</v>
      </c>
      <c r="E351" s="529">
        <v>0</v>
      </c>
      <c r="F351" s="529">
        <v>3800</v>
      </c>
      <c r="G351" s="528" t="s">
        <v>1789</v>
      </c>
      <c r="H351" s="527">
        <v>232000</v>
      </c>
      <c r="I351" s="527"/>
      <c r="J351" s="527">
        <v>0</v>
      </c>
      <c r="K351" s="527">
        <v>16558</v>
      </c>
      <c r="L351" s="527">
        <v>215442</v>
      </c>
      <c r="M351" s="526"/>
    </row>
    <row r="352" spans="2:13">
      <c r="B352" s="530">
        <v>8221</v>
      </c>
      <c r="C352" s="529">
        <v>0</v>
      </c>
      <c r="D352" s="529">
        <v>0</v>
      </c>
      <c r="E352" s="529">
        <v>0</v>
      </c>
      <c r="F352" s="529">
        <v>3820</v>
      </c>
      <c r="G352" s="528" t="s">
        <v>1787</v>
      </c>
      <c r="H352" s="527">
        <v>232000</v>
      </c>
      <c r="I352" s="527"/>
      <c r="J352" s="527">
        <v>0</v>
      </c>
      <c r="K352" s="527">
        <v>16558</v>
      </c>
      <c r="L352" s="527">
        <v>215442</v>
      </c>
      <c r="M352" s="526"/>
    </row>
    <row r="353" spans="2:13">
      <c r="B353" s="530">
        <v>8221</v>
      </c>
      <c r="C353" s="529">
        <v>0</v>
      </c>
      <c r="D353" s="529">
        <v>0</v>
      </c>
      <c r="E353" s="529">
        <v>0</v>
      </c>
      <c r="F353" s="529">
        <v>3821</v>
      </c>
      <c r="G353" s="528" t="s">
        <v>1785</v>
      </c>
      <c r="H353" s="527">
        <v>32000</v>
      </c>
      <c r="I353" s="527"/>
      <c r="J353" s="527">
        <v>0</v>
      </c>
      <c r="K353" s="527">
        <v>16558</v>
      </c>
      <c r="L353" s="527">
        <v>15442</v>
      </c>
      <c r="M353" s="526"/>
    </row>
    <row r="354" spans="2:13">
      <c r="B354" s="530">
        <v>8221</v>
      </c>
      <c r="C354" s="529">
        <v>0</v>
      </c>
      <c r="D354" s="529">
        <v>0</v>
      </c>
      <c r="E354" s="529">
        <v>0</v>
      </c>
      <c r="F354" s="529">
        <v>3822</v>
      </c>
      <c r="G354" s="528" t="s">
        <v>1781</v>
      </c>
      <c r="H354" s="527">
        <v>200000</v>
      </c>
      <c r="I354" s="527"/>
      <c r="J354" s="527">
        <v>0</v>
      </c>
      <c r="K354" s="527">
        <v>0</v>
      </c>
      <c r="L354" s="527">
        <v>200000</v>
      </c>
      <c r="M354" s="526"/>
    </row>
    <row r="355" spans="2:13">
      <c r="B355" s="530">
        <v>8221</v>
      </c>
      <c r="C355" s="529">
        <v>0</v>
      </c>
      <c r="D355" s="529">
        <v>0</v>
      </c>
      <c r="E355" s="529">
        <v>0</v>
      </c>
      <c r="F355" s="529">
        <v>3900</v>
      </c>
      <c r="G355" s="528" t="s">
        <v>716</v>
      </c>
      <c r="H355" s="527">
        <v>76000</v>
      </c>
      <c r="I355" s="527"/>
      <c r="J355" s="527">
        <v>0</v>
      </c>
      <c r="K355" s="527">
        <v>57237</v>
      </c>
      <c r="L355" s="527">
        <v>18763</v>
      </c>
      <c r="M355" s="526"/>
    </row>
    <row r="356" spans="2:13">
      <c r="B356" s="530">
        <v>8221</v>
      </c>
      <c r="C356" s="529">
        <v>0</v>
      </c>
      <c r="D356" s="529">
        <v>0</v>
      </c>
      <c r="E356" s="529">
        <v>0</v>
      </c>
      <c r="F356" s="529">
        <v>3980</v>
      </c>
      <c r="G356" s="528" t="s">
        <v>714</v>
      </c>
      <c r="H356" s="527">
        <v>61000</v>
      </c>
      <c r="I356" s="527"/>
      <c r="J356" s="527">
        <v>0</v>
      </c>
      <c r="K356" s="527">
        <v>57237</v>
      </c>
      <c r="L356" s="527">
        <v>3763</v>
      </c>
      <c r="M356" s="526"/>
    </row>
    <row r="357" spans="2:13">
      <c r="B357" s="530">
        <v>8221</v>
      </c>
      <c r="C357" s="529">
        <v>0</v>
      </c>
      <c r="D357" s="529">
        <v>0</v>
      </c>
      <c r="E357" s="529">
        <v>0</v>
      </c>
      <c r="F357" s="529">
        <v>3982</v>
      </c>
      <c r="G357" s="528" t="s">
        <v>712</v>
      </c>
      <c r="H357" s="527">
        <v>61000</v>
      </c>
      <c r="I357" s="527"/>
      <c r="J357" s="527">
        <v>0</v>
      </c>
      <c r="K357" s="527">
        <v>57237</v>
      </c>
      <c r="L357" s="527">
        <v>3763</v>
      </c>
      <c r="M357" s="526"/>
    </row>
    <row r="358" spans="2:13">
      <c r="B358" s="530">
        <v>8221</v>
      </c>
      <c r="C358" s="529">
        <v>0</v>
      </c>
      <c r="D358" s="529">
        <v>0</v>
      </c>
      <c r="E358" s="529">
        <v>0</v>
      </c>
      <c r="F358" s="529">
        <v>3990</v>
      </c>
      <c r="G358" s="528" t="s">
        <v>1764</v>
      </c>
      <c r="H358" s="527">
        <v>15000</v>
      </c>
      <c r="I358" s="527"/>
      <c r="J358" s="527">
        <v>0</v>
      </c>
      <c r="K358" s="527">
        <v>0</v>
      </c>
      <c r="L358" s="527">
        <v>15000</v>
      </c>
      <c r="M358" s="526"/>
    </row>
    <row r="359" spans="2:13">
      <c r="B359" s="530">
        <v>8221</v>
      </c>
      <c r="C359" s="529">
        <v>0</v>
      </c>
      <c r="D359" s="529">
        <v>0</v>
      </c>
      <c r="E359" s="529">
        <v>0</v>
      </c>
      <c r="F359" s="529">
        <v>3994</v>
      </c>
      <c r="G359" s="528" t="s">
        <v>1762</v>
      </c>
      <c r="H359" s="527">
        <v>15000</v>
      </c>
      <c r="I359" s="527"/>
      <c r="J359" s="527">
        <v>0</v>
      </c>
      <c r="K359" s="527">
        <v>0</v>
      </c>
      <c r="L359" s="527">
        <v>15000</v>
      </c>
      <c r="M359" s="526"/>
    </row>
    <row r="360" spans="2:13">
      <c r="B360" s="530">
        <v>8226</v>
      </c>
      <c r="C360" s="529"/>
      <c r="D360" s="529"/>
      <c r="E360" s="529"/>
      <c r="F360" s="529"/>
      <c r="G360" s="528" t="s">
        <v>1761</v>
      </c>
      <c r="H360" s="527">
        <v>5000</v>
      </c>
      <c r="I360" s="527"/>
      <c r="J360" s="527">
        <v>0</v>
      </c>
      <c r="K360" s="527">
        <v>89.88</v>
      </c>
      <c r="L360" s="527">
        <v>4910.12</v>
      </c>
      <c r="M360" s="526"/>
    </row>
    <row r="361" spans="2:13">
      <c r="B361" s="530">
        <v>8226</v>
      </c>
      <c r="C361" s="529">
        <v>0</v>
      </c>
      <c r="D361" s="529">
        <v>0</v>
      </c>
      <c r="E361" s="529">
        <v>0</v>
      </c>
      <c r="F361" s="529">
        <v>5000</v>
      </c>
      <c r="G361" s="528" t="s">
        <v>691</v>
      </c>
      <c r="H361" s="527">
        <v>5000</v>
      </c>
      <c r="I361" s="527"/>
      <c r="J361" s="527">
        <v>0</v>
      </c>
      <c r="K361" s="527">
        <v>89.88</v>
      </c>
      <c r="L361" s="527">
        <v>4910.12</v>
      </c>
      <c r="M361" s="526"/>
    </row>
    <row r="362" spans="2:13">
      <c r="B362" s="530">
        <v>8226</v>
      </c>
      <c r="C362" s="529">
        <v>0</v>
      </c>
      <c r="D362" s="529">
        <v>0</v>
      </c>
      <c r="E362" s="529">
        <v>0</v>
      </c>
      <c r="F362" s="529">
        <v>5100</v>
      </c>
      <c r="G362" s="528" t="s">
        <v>689</v>
      </c>
      <c r="H362" s="527">
        <v>5000</v>
      </c>
      <c r="I362" s="527"/>
      <c r="J362" s="527">
        <v>0</v>
      </c>
      <c r="K362" s="527">
        <v>89.88</v>
      </c>
      <c r="L362" s="527">
        <v>4910.12</v>
      </c>
      <c r="M362" s="526"/>
    </row>
    <row r="363" spans="2:13">
      <c r="B363" s="530">
        <v>8226</v>
      </c>
      <c r="C363" s="529">
        <v>0</v>
      </c>
      <c r="D363" s="529">
        <v>0</v>
      </c>
      <c r="E363" s="529">
        <v>0</v>
      </c>
      <c r="F363" s="529">
        <v>5110</v>
      </c>
      <c r="G363" s="528" t="s">
        <v>687</v>
      </c>
      <c r="H363" s="527">
        <v>5000</v>
      </c>
      <c r="I363" s="527"/>
      <c r="J363" s="527">
        <v>0</v>
      </c>
      <c r="K363" s="527">
        <v>89.88</v>
      </c>
      <c r="L363" s="527">
        <v>4910.12</v>
      </c>
      <c r="M363" s="526"/>
    </row>
    <row r="364" spans="2:13">
      <c r="B364" s="530">
        <v>8226</v>
      </c>
      <c r="C364" s="529">
        <v>0</v>
      </c>
      <c r="D364" s="529">
        <v>0</v>
      </c>
      <c r="E364" s="529">
        <v>0</v>
      </c>
      <c r="F364" s="529">
        <v>5111</v>
      </c>
      <c r="G364" s="528" t="s">
        <v>685</v>
      </c>
      <c r="H364" s="527">
        <v>5000</v>
      </c>
      <c r="I364" s="527"/>
      <c r="J364" s="527">
        <v>0</v>
      </c>
      <c r="K364" s="527">
        <v>89.88</v>
      </c>
      <c r="L364" s="527">
        <v>4910.12</v>
      </c>
      <c r="M364" s="526"/>
    </row>
    <row r="365" spans="2:13">
      <c r="B365" s="530">
        <v>8240</v>
      </c>
      <c r="C365" s="529"/>
      <c r="D365" s="529"/>
      <c r="E365" s="529"/>
      <c r="F365" s="529"/>
      <c r="G365" s="528" t="s">
        <v>1744</v>
      </c>
      <c r="H365" s="527">
        <v>0</v>
      </c>
      <c r="I365" s="527"/>
      <c r="J365" s="527">
        <v>2559837.86</v>
      </c>
      <c r="K365" s="527">
        <v>2559837.86</v>
      </c>
      <c r="L365" s="527">
        <v>0</v>
      </c>
      <c r="M365" s="526"/>
    </row>
    <row r="366" spans="2:13">
      <c r="B366" s="530">
        <v>8241</v>
      </c>
      <c r="C366" s="529"/>
      <c r="D366" s="529"/>
      <c r="E366" s="529"/>
      <c r="F366" s="529"/>
      <c r="G366" s="528" t="s">
        <v>1743</v>
      </c>
      <c r="H366" s="527">
        <v>0</v>
      </c>
      <c r="I366" s="527"/>
      <c r="J366" s="527">
        <v>2559747.98</v>
      </c>
      <c r="K366" s="527">
        <v>2559747.98</v>
      </c>
      <c r="L366" s="527">
        <v>0</v>
      </c>
      <c r="M366" s="526"/>
    </row>
    <row r="367" spans="2:13">
      <c r="B367" s="530">
        <v>8241</v>
      </c>
      <c r="C367" s="529">
        <v>0</v>
      </c>
      <c r="D367" s="529">
        <v>0</v>
      </c>
      <c r="E367" s="529">
        <v>0</v>
      </c>
      <c r="F367" s="529">
        <v>1000</v>
      </c>
      <c r="G367" s="528" t="s">
        <v>1003</v>
      </c>
      <c r="H367" s="527">
        <v>0</v>
      </c>
      <c r="I367" s="527"/>
      <c r="J367" s="527">
        <v>2288031.9300000002</v>
      </c>
      <c r="K367" s="527">
        <v>2288031.9300000002</v>
      </c>
      <c r="L367" s="527">
        <v>0</v>
      </c>
      <c r="M367" s="526"/>
    </row>
    <row r="368" spans="2:13">
      <c r="B368" s="530">
        <v>8241</v>
      </c>
      <c r="C368" s="529">
        <v>0</v>
      </c>
      <c r="D368" s="529">
        <v>0</v>
      </c>
      <c r="E368" s="529">
        <v>0</v>
      </c>
      <c r="F368" s="529">
        <v>1100</v>
      </c>
      <c r="G368" s="528" t="s">
        <v>1001</v>
      </c>
      <c r="H368" s="527">
        <v>0</v>
      </c>
      <c r="I368" s="527"/>
      <c r="J368" s="527">
        <v>1541939.8</v>
      </c>
      <c r="K368" s="527">
        <v>1541939.8</v>
      </c>
      <c r="L368" s="527">
        <v>0</v>
      </c>
      <c r="M368" s="526"/>
    </row>
    <row r="369" spans="2:13">
      <c r="B369" s="530">
        <v>8241</v>
      </c>
      <c r="C369" s="529">
        <v>0</v>
      </c>
      <c r="D369" s="529">
        <v>0</v>
      </c>
      <c r="E369" s="529">
        <v>0</v>
      </c>
      <c r="F369" s="529">
        <v>1130</v>
      </c>
      <c r="G369" s="528" t="s">
        <v>999</v>
      </c>
      <c r="H369" s="527">
        <v>0</v>
      </c>
      <c r="I369" s="527"/>
      <c r="J369" s="527">
        <v>1541939.8</v>
      </c>
      <c r="K369" s="527">
        <v>1541939.8</v>
      </c>
      <c r="L369" s="527">
        <v>0</v>
      </c>
      <c r="M369" s="526"/>
    </row>
    <row r="370" spans="2:13">
      <c r="B370" s="530">
        <v>8241</v>
      </c>
      <c r="C370" s="529">
        <v>0</v>
      </c>
      <c r="D370" s="529">
        <v>0</v>
      </c>
      <c r="E370" s="529">
        <v>0</v>
      </c>
      <c r="F370" s="529">
        <v>1131</v>
      </c>
      <c r="G370" s="528" t="s">
        <v>997</v>
      </c>
      <c r="H370" s="527">
        <v>0</v>
      </c>
      <c r="I370" s="527"/>
      <c r="J370" s="527">
        <v>1541939.8</v>
      </c>
      <c r="K370" s="527">
        <v>1541939.8</v>
      </c>
      <c r="L370" s="527">
        <v>0</v>
      </c>
      <c r="M370" s="526"/>
    </row>
    <row r="371" spans="2:13">
      <c r="B371" s="530">
        <v>8241</v>
      </c>
      <c r="C371" s="529">
        <v>0</v>
      </c>
      <c r="D371" s="529">
        <v>0</v>
      </c>
      <c r="E371" s="529">
        <v>0</v>
      </c>
      <c r="F371" s="529">
        <v>1300</v>
      </c>
      <c r="G371" s="528" t="s">
        <v>971</v>
      </c>
      <c r="H371" s="527">
        <v>0</v>
      </c>
      <c r="I371" s="527"/>
      <c r="J371" s="527">
        <v>538399.59</v>
      </c>
      <c r="K371" s="527">
        <v>538399.59</v>
      </c>
      <c r="L371" s="527">
        <v>0</v>
      </c>
      <c r="M371" s="526"/>
    </row>
    <row r="372" spans="2:13">
      <c r="B372" s="530">
        <v>8241</v>
      </c>
      <c r="C372" s="529">
        <v>0</v>
      </c>
      <c r="D372" s="529">
        <v>0</v>
      </c>
      <c r="E372" s="529">
        <v>0</v>
      </c>
      <c r="F372" s="529">
        <v>1320</v>
      </c>
      <c r="G372" s="528" t="s">
        <v>969</v>
      </c>
      <c r="H372" s="527">
        <v>0</v>
      </c>
      <c r="I372" s="527"/>
      <c r="J372" s="527">
        <v>417722.57</v>
      </c>
      <c r="K372" s="527">
        <v>417722.57</v>
      </c>
      <c r="L372" s="527">
        <v>0</v>
      </c>
      <c r="M372" s="526"/>
    </row>
    <row r="373" spans="2:13">
      <c r="B373" s="530">
        <v>8241</v>
      </c>
      <c r="C373" s="529">
        <v>0</v>
      </c>
      <c r="D373" s="529">
        <v>0</v>
      </c>
      <c r="E373" s="529">
        <v>0</v>
      </c>
      <c r="F373" s="529">
        <v>1321</v>
      </c>
      <c r="G373" s="528" t="s">
        <v>967</v>
      </c>
      <c r="H373" s="527">
        <v>0</v>
      </c>
      <c r="I373" s="527"/>
      <c r="J373" s="527">
        <v>115159.31</v>
      </c>
      <c r="K373" s="527">
        <v>115159.31</v>
      </c>
      <c r="L373" s="527">
        <v>0</v>
      </c>
      <c r="M373" s="526"/>
    </row>
    <row r="374" spans="2:13">
      <c r="B374" s="530">
        <v>8241</v>
      </c>
      <c r="C374" s="529">
        <v>0</v>
      </c>
      <c r="D374" s="529">
        <v>0</v>
      </c>
      <c r="E374" s="529">
        <v>0</v>
      </c>
      <c r="F374" s="529">
        <v>1322</v>
      </c>
      <c r="G374" s="528" t="s">
        <v>961</v>
      </c>
      <c r="H374" s="527">
        <v>0</v>
      </c>
      <c r="I374" s="527"/>
      <c r="J374" s="527">
        <v>302563.26</v>
      </c>
      <c r="K374" s="527">
        <v>302563.26</v>
      </c>
      <c r="L374" s="527">
        <v>0</v>
      </c>
      <c r="M374" s="526"/>
    </row>
    <row r="375" spans="2:13">
      <c r="B375" s="530">
        <v>8241</v>
      </c>
      <c r="C375" s="529">
        <v>0</v>
      </c>
      <c r="D375" s="529">
        <v>0</v>
      </c>
      <c r="E375" s="529">
        <v>0</v>
      </c>
      <c r="F375" s="529">
        <v>1340</v>
      </c>
      <c r="G375" s="528" t="s">
        <v>957</v>
      </c>
      <c r="H375" s="527">
        <v>0</v>
      </c>
      <c r="I375" s="527"/>
      <c r="J375" s="527">
        <v>120677.02</v>
      </c>
      <c r="K375" s="527">
        <v>120677.02</v>
      </c>
      <c r="L375" s="527">
        <v>0</v>
      </c>
      <c r="M375" s="526"/>
    </row>
    <row r="376" spans="2:13">
      <c r="B376" s="530">
        <v>8241</v>
      </c>
      <c r="C376" s="529">
        <v>0</v>
      </c>
      <c r="D376" s="529">
        <v>0</v>
      </c>
      <c r="E376" s="529">
        <v>0</v>
      </c>
      <c r="F376" s="529">
        <v>1345</v>
      </c>
      <c r="G376" s="528" t="s">
        <v>955</v>
      </c>
      <c r="H376" s="527">
        <v>0</v>
      </c>
      <c r="I376" s="527"/>
      <c r="J376" s="527">
        <v>120677.02</v>
      </c>
      <c r="K376" s="527">
        <v>120677.02</v>
      </c>
      <c r="L376" s="527">
        <v>0</v>
      </c>
      <c r="M376" s="526"/>
    </row>
    <row r="377" spans="2:13">
      <c r="B377" s="530">
        <v>8241</v>
      </c>
      <c r="C377" s="529">
        <v>0</v>
      </c>
      <c r="D377" s="529">
        <v>0</v>
      </c>
      <c r="E377" s="529">
        <v>0</v>
      </c>
      <c r="F377" s="529">
        <v>1400</v>
      </c>
      <c r="G377" s="528" t="s">
        <v>897</v>
      </c>
      <c r="H377" s="527">
        <v>0</v>
      </c>
      <c r="I377" s="527"/>
      <c r="J377" s="527">
        <v>207692.54</v>
      </c>
      <c r="K377" s="527">
        <v>207692.54</v>
      </c>
      <c r="L377" s="527">
        <v>0</v>
      </c>
      <c r="M377" s="526"/>
    </row>
    <row r="378" spans="2:13">
      <c r="B378" s="530">
        <v>8241</v>
      </c>
      <c r="C378" s="529">
        <v>0</v>
      </c>
      <c r="D378" s="529">
        <v>0</v>
      </c>
      <c r="E378" s="529">
        <v>0</v>
      </c>
      <c r="F378" s="529">
        <v>1410</v>
      </c>
      <c r="G378" s="528" t="s">
        <v>895</v>
      </c>
      <c r="H378" s="527">
        <v>0</v>
      </c>
      <c r="I378" s="527"/>
      <c r="J378" s="527">
        <v>207692.54</v>
      </c>
      <c r="K378" s="527">
        <v>207692.54</v>
      </c>
      <c r="L378" s="527">
        <v>0</v>
      </c>
      <c r="M378" s="526"/>
    </row>
    <row r="379" spans="2:13">
      <c r="B379" s="530">
        <v>8241</v>
      </c>
      <c r="C379" s="529">
        <v>0</v>
      </c>
      <c r="D379" s="529">
        <v>0</v>
      </c>
      <c r="E379" s="529">
        <v>0</v>
      </c>
      <c r="F379" s="529">
        <v>1412</v>
      </c>
      <c r="G379" s="528" t="s">
        <v>893</v>
      </c>
      <c r="H379" s="527">
        <v>0</v>
      </c>
      <c r="I379" s="527"/>
      <c r="J379" s="527">
        <v>85345.24</v>
      </c>
      <c r="K379" s="527">
        <v>85345.24</v>
      </c>
      <c r="L379" s="527">
        <v>0</v>
      </c>
      <c r="M379" s="526"/>
    </row>
    <row r="380" spans="2:13">
      <c r="B380" s="530">
        <v>8241</v>
      </c>
      <c r="C380" s="529">
        <v>0</v>
      </c>
      <c r="D380" s="529">
        <v>0</v>
      </c>
      <c r="E380" s="529">
        <v>0</v>
      </c>
      <c r="F380" s="529">
        <v>1413</v>
      </c>
      <c r="G380" s="528" t="s">
        <v>885</v>
      </c>
      <c r="H380" s="527">
        <v>0</v>
      </c>
      <c r="I380" s="527"/>
      <c r="J380" s="527">
        <v>69051.58</v>
      </c>
      <c r="K380" s="527">
        <v>69051.58</v>
      </c>
      <c r="L380" s="527">
        <v>0</v>
      </c>
      <c r="M380" s="526"/>
    </row>
    <row r="381" spans="2:13">
      <c r="B381" s="530">
        <v>8241</v>
      </c>
      <c r="C381" s="529">
        <v>0</v>
      </c>
      <c r="D381" s="529">
        <v>0</v>
      </c>
      <c r="E381" s="529">
        <v>0</v>
      </c>
      <c r="F381" s="529">
        <v>1414</v>
      </c>
      <c r="G381" s="528" t="s">
        <v>877</v>
      </c>
      <c r="H381" s="527">
        <v>0</v>
      </c>
      <c r="I381" s="527"/>
      <c r="J381" s="527">
        <v>20226.57</v>
      </c>
      <c r="K381" s="527">
        <v>20226.57</v>
      </c>
      <c r="L381" s="527">
        <v>0</v>
      </c>
      <c r="M381" s="526"/>
    </row>
    <row r="382" spans="2:13">
      <c r="B382" s="530">
        <v>8241</v>
      </c>
      <c r="C382" s="529">
        <v>0</v>
      </c>
      <c r="D382" s="529">
        <v>0</v>
      </c>
      <c r="E382" s="529">
        <v>0</v>
      </c>
      <c r="F382" s="529">
        <v>1415</v>
      </c>
      <c r="G382" s="528" t="s">
        <v>869</v>
      </c>
      <c r="H382" s="527">
        <v>0</v>
      </c>
      <c r="I382" s="527"/>
      <c r="J382" s="527">
        <v>26899</v>
      </c>
      <c r="K382" s="527">
        <v>26899</v>
      </c>
      <c r="L382" s="527">
        <v>0</v>
      </c>
      <c r="M382" s="526"/>
    </row>
    <row r="383" spans="2:13">
      <c r="B383" s="530">
        <v>8241</v>
      </c>
      <c r="C383" s="529">
        <v>0</v>
      </c>
      <c r="D383" s="529">
        <v>0</v>
      </c>
      <c r="E383" s="529">
        <v>0</v>
      </c>
      <c r="F383" s="529">
        <v>1416</v>
      </c>
      <c r="G383" s="528" t="s">
        <v>861</v>
      </c>
      <c r="H383" s="527">
        <v>0</v>
      </c>
      <c r="I383" s="527"/>
      <c r="J383" s="527">
        <v>6170.15</v>
      </c>
      <c r="K383" s="527">
        <v>6170.15</v>
      </c>
      <c r="L383" s="527">
        <v>0</v>
      </c>
      <c r="M383" s="526"/>
    </row>
    <row r="384" spans="2:13">
      <c r="B384" s="530">
        <v>8241</v>
      </c>
      <c r="C384" s="529">
        <v>0</v>
      </c>
      <c r="D384" s="529">
        <v>0</v>
      </c>
      <c r="E384" s="529">
        <v>0</v>
      </c>
      <c r="F384" s="529">
        <v>2000</v>
      </c>
      <c r="G384" s="528" t="s">
        <v>850</v>
      </c>
      <c r="H384" s="527">
        <v>0</v>
      </c>
      <c r="I384" s="527"/>
      <c r="J384" s="527">
        <v>153771.32999999999</v>
      </c>
      <c r="K384" s="527">
        <v>153771.32999999999</v>
      </c>
      <c r="L384" s="527">
        <v>0</v>
      </c>
      <c r="M384" s="526"/>
    </row>
    <row r="385" spans="2:13">
      <c r="B385" s="530">
        <v>8241</v>
      </c>
      <c r="C385" s="529">
        <v>0</v>
      </c>
      <c r="D385" s="529">
        <v>0</v>
      </c>
      <c r="E385" s="529">
        <v>0</v>
      </c>
      <c r="F385" s="529">
        <v>2100</v>
      </c>
      <c r="G385" s="528" t="s">
        <v>848</v>
      </c>
      <c r="H385" s="527">
        <v>0</v>
      </c>
      <c r="I385" s="527"/>
      <c r="J385" s="527">
        <v>9986.59</v>
      </c>
      <c r="K385" s="527">
        <v>9986.59</v>
      </c>
      <c r="L385" s="527">
        <v>0</v>
      </c>
      <c r="M385" s="526"/>
    </row>
    <row r="386" spans="2:13">
      <c r="B386" s="530">
        <v>8241</v>
      </c>
      <c r="C386" s="529">
        <v>0</v>
      </c>
      <c r="D386" s="529">
        <v>0</v>
      </c>
      <c r="E386" s="529">
        <v>0</v>
      </c>
      <c r="F386" s="529">
        <v>2110</v>
      </c>
      <c r="G386" s="528" t="s">
        <v>846</v>
      </c>
      <c r="H386" s="527">
        <v>0</v>
      </c>
      <c r="I386" s="527"/>
      <c r="J386" s="527">
        <v>2780.38</v>
      </c>
      <c r="K386" s="527">
        <v>2780.38</v>
      </c>
      <c r="L386" s="527">
        <v>0</v>
      </c>
      <c r="M386" s="526"/>
    </row>
    <row r="387" spans="2:13">
      <c r="B387" s="530">
        <v>8241</v>
      </c>
      <c r="C387" s="529">
        <v>0</v>
      </c>
      <c r="D387" s="529">
        <v>0</v>
      </c>
      <c r="E387" s="529">
        <v>0</v>
      </c>
      <c r="F387" s="529">
        <v>2111</v>
      </c>
      <c r="G387" s="528" t="s">
        <v>844</v>
      </c>
      <c r="H387" s="527">
        <v>0</v>
      </c>
      <c r="I387" s="527"/>
      <c r="J387" s="527">
        <v>2780.38</v>
      </c>
      <c r="K387" s="527">
        <v>2780.38</v>
      </c>
      <c r="L387" s="527">
        <v>0</v>
      </c>
      <c r="M387" s="526"/>
    </row>
    <row r="388" spans="2:13">
      <c r="B388" s="530">
        <v>8241</v>
      </c>
      <c r="C388" s="529">
        <v>0</v>
      </c>
      <c r="D388" s="529">
        <v>0</v>
      </c>
      <c r="E388" s="529">
        <v>0</v>
      </c>
      <c r="F388" s="529">
        <v>2120</v>
      </c>
      <c r="G388" s="528" t="s">
        <v>838</v>
      </c>
      <c r="H388" s="527">
        <v>0</v>
      </c>
      <c r="I388" s="527"/>
      <c r="J388" s="527">
        <v>2500</v>
      </c>
      <c r="K388" s="527">
        <v>2500</v>
      </c>
      <c r="L388" s="527">
        <v>0</v>
      </c>
      <c r="M388" s="526"/>
    </row>
    <row r="389" spans="2:13">
      <c r="B389" s="530">
        <v>8241</v>
      </c>
      <c r="C389" s="529">
        <v>0</v>
      </c>
      <c r="D389" s="529">
        <v>0</v>
      </c>
      <c r="E389" s="529">
        <v>0</v>
      </c>
      <c r="F389" s="529">
        <v>2121</v>
      </c>
      <c r="G389" s="528" t="s">
        <v>836</v>
      </c>
      <c r="H389" s="527">
        <v>0</v>
      </c>
      <c r="I389" s="527"/>
      <c r="J389" s="527">
        <v>2500</v>
      </c>
      <c r="K389" s="527">
        <v>2500</v>
      </c>
      <c r="L389" s="527">
        <v>0</v>
      </c>
      <c r="M389" s="526"/>
    </row>
    <row r="390" spans="2:13">
      <c r="B390" s="530">
        <v>8241</v>
      </c>
      <c r="C390" s="529">
        <v>0</v>
      </c>
      <c r="D390" s="529">
        <v>0</v>
      </c>
      <c r="E390" s="529">
        <v>0</v>
      </c>
      <c r="F390" s="529">
        <v>2140</v>
      </c>
      <c r="G390" s="528" t="s">
        <v>832</v>
      </c>
      <c r="H390" s="527">
        <v>0</v>
      </c>
      <c r="I390" s="527"/>
      <c r="J390" s="527">
        <v>1500</v>
      </c>
      <c r="K390" s="527">
        <v>1500</v>
      </c>
      <c r="L390" s="527">
        <v>0</v>
      </c>
      <c r="M390" s="526"/>
    </row>
    <row r="391" spans="2:13">
      <c r="B391" s="530">
        <v>8241</v>
      </c>
      <c r="C391" s="529">
        <v>0</v>
      </c>
      <c r="D391" s="529">
        <v>0</v>
      </c>
      <c r="E391" s="529">
        <v>0</v>
      </c>
      <c r="F391" s="529">
        <v>2141</v>
      </c>
      <c r="G391" s="528" t="s">
        <v>830</v>
      </c>
      <c r="H391" s="527">
        <v>0</v>
      </c>
      <c r="I391" s="527"/>
      <c r="J391" s="527">
        <v>1500</v>
      </c>
      <c r="K391" s="527">
        <v>1500</v>
      </c>
      <c r="L391" s="527">
        <v>0</v>
      </c>
      <c r="M391" s="526"/>
    </row>
    <row r="392" spans="2:13">
      <c r="B392" s="530">
        <v>8241</v>
      </c>
      <c r="C392" s="529">
        <v>0</v>
      </c>
      <c r="D392" s="529">
        <v>0</v>
      </c>
      <c r="E392" s="529">
        <v>0</v>
      </c>
      <c r="F392" s="529">
        <v>2160</v>
      </c>
      <c r="G392" s="528" t="s">
        <v>827</v>
      </c>
      <c r="H392" s="527">
        <v>0</v>
      </c>
      <c r="I392" s="527"/>
      <c r="J392" s="527">
        <v>3206.21</v>
      </c>
      <c r="K392" s="527">
        <v>3206.21</v>
      </c>
      <c r="L392" s="527">
        <v>0</v>
      </c>
      <c r="M392" s="526"/>
    </row>
    <row r="393" spans="2:13">
      <c r="B393" s="530">
        <v>8241</v>
      </c>
      <c r="C393" s="529">
        <v>0</v>
      </c>
      <c r="D393" s="529">
        <v>0</v>
      </c>
      <c r="E393" s="529">
        <v>0</v>
      </c>
      <c r="F393" s="529">
        <v>2161</v>
      </c>
      <c r="G393" s="528" t="s">
        <v>825</v>
      </c>
      <c r="H393" s="527">
        <v>0</v>
      </c>
      <c r="I393" s="527"/>
      <c r="J393" s="527">
        <v>3206.21</v>
      </c>
      <c r="K393" s="527">
        <v>3206.21</v>
      </c>
      <c r="L393" s="527">
        <v>0</v>
      </c>
      <c r="M393" s="526"/>
    </row>
    <row r="394" spans="2:13">
      <c r="B394" s="530">
        <v>8241</v>
      </c>
      <c r="C394" s="529">
        <v>0</v>
      </c>
      <c r="D394" s="529">
        <v>0</v>
      </c>
      <c r="E394" s="529">
        <v>0</v>
      </c>
      <c r="F394" s="529">
        <v>2200</v>
      </c>
      <c r="G394" s="528" t="s">
        <v>820</v>
      </c>
      <c r="H394" s="527">
        <v>0</v>
      </c>
      <c r="I394" s="527"/>
      <c r="J394" s="527">
        <v>14096</v>
      </c>
      <c r="K394" s="527">
        <v>14096</v>
      </c>
      <c r="L394" s="527">
        <v>0</v>
      </c>
      <c r="M394" s="526"/>
    </row>
    <row r="395" spans="2:13">
      <c r="B395" s="530">
        <v>8241</v>
      </c>
      <c r="C395" s="529">
        <v>0</v>
      </c>
      <c r="D395" s="529">
        <v>0</v>
      </c>
      <c r="E395" s="529">
        <v>0</v>
      </c>
      <c r="F395" s="529">
        <v>2210</v>
      </c>
      <c r="G395" s="528" t="s">
        <v>817</v>
      </c>
      <c r="H395" s="527">
        <v>0</v>
      </c>
      <c r="I395" s="527"/>
      <c r="J395" s="527">
        <v>9384</v>
      </c>
      <c r="K395" s="527">
        <v>9384</v>
      </c>
      <c r="L395" s="527">
        <v>0</v>
      </c>
      <c r="M395" s="526"/>
    </row>
    <row r="396" spans="2:13">
      <c r="B396" s="530">
        <v>8241</v>
      </c>
      <c r="C396" s="529">
        <v>0</v>
      </c>
      <c r="D396" s="529">
        <v>0</v>
      </c>
      <c r="E396" s="529">
        <v>0</v>
      </c>
      <c r="F396" s="529">
        <v>2211</v>
      </c>
      <c r="G396" s="528" t="s">
        <v>817</v>
      </c>
      <c r="H396" s="527">
        <v>0</v>
      </c>
      <c r="I396" s="527"/>
      <c r="J396" s="527">
        <v>9384</v>
      </c>
      <c r="K396" s="527">
        <v>9384</v>
      </c>
      <c r="L396" s="527">
        <v>0</v>
      </c>
      <c r="M396" s="526"/>
    </row>
    <row r="397" spans="2:13">
      <c r="B397" s="530">
        <v>8241</v>
      </c>
      <c r="C397" s="529">
        <v>0</v>
      </c>
      <c r="D397" s="529">
        <v>0</v>
      </c>
      <c r="E397" s="529">
        <v>0</v>
      </c>
      <c r="F397" s="529">
        <v>2230</v>
      </c>
      <c r="G397" s="528" t="s">
        <v>811</v>
      </c>
      <c r="H397" s="527">
        <v>0</v>
      </c>
      <c r="I397" s="527"/>
      <c r="J397" s="527">
        <v>4712</v>
      </c>
      <c r="K397" s="527">
        <v>4712</v>
      </c>
      <c r="L397" s="527">
        <v>0</v>
      </c>
      <c r="M397" s="526"/>
    </row>
    <row r="398" spans="2:13">
      <c r="B398" s="530">
        <v>8241</v>
      </c>
      <c r="C398" s="529">
        <v>0</v>
      </c>
      <c r="D398" s="529">
        <v>0</v>
      </c>
      <c r="E398" s="529">
        <v>0</v>
      </c>
      <c r="F398" s="529">
        <v>2231</v>
      </c>
      <c r="G398" s="528" t="s">
        <v>811</v>
      </c>
      <c r="H398" s="527">
        <v>0</v>
      </c>
      <c r="I398" s="527"/>
      <c r="J398" s="527">
        <v>4712</v>
      </c>
      <c r="K398" s="527">
        <v>4712</v>
      </c>
      <c r="L398" s="527">
        <v>0</v>
      </c>
      <c r="M398" s="526"/>
    </row>
    <row r="399" spans="2:13">
      <c r="B399" s="530">
        <v>8241</v>
      </c>
      <c r="C399" s="529">
        <v>0</v>
      </c>
      <c r="D399" s="529">
        <v>0</v>
      </c>
      <c r="E399" s="529">
        <v>0</v>
      </c>
      <c r="F399" s="529">
        <v>2600</v>
      </c>
      <c r="G399" s="528" t="s">
        <v>807</v>
      </c>
      <c r="H399" s="527">
        <v>0</v>
      </c>
      <c r="I399" s="527"/>
      <c r="J399" s="527">
        <v>9772.86</v>
      </c>
      <c r="K399" s="527">
        <v>9772.86</v>
      </c>
      <c r="L399" s="527">
        <v>0</v>
      </c>
      <c r="M399" s="526"/>
    </row>
    <row r="400" spans="2:13">
      <c r="B400" s="530">
        <v>8241</v>
      </c>
      <c r="C400" s="529">
        <v>0</v>
      </c>
      <c r="D400" s="529">
        <v>0</v>
      </c>
      <c r="E400" s="529">
        <v>0</v>
      </c>
      <c r="F400" s="529">
        <v>2610</v>
      </c>
      <c r="G400" s="528" t="s">
        <v>804</v>
      </c>
      <c r="H400" s="527">
        <v>0</v>
      </c>
      <c r="I400" s="527"/>
      <c r="J400" s="527">
        <v>9772.86</v>
      </c>
      <c r="K400" s="527">
        <v>9772.86</v>
      </c>
      <c r="L400" s="527">
        <v>0</v>
      </c>
      <c r="M400" s="526"/>
    </row>
    <row r="401" spans="2:13">
      <c r="B401" s="530">
        <v>8241</v>
      </c>
      <c r="C401" s="529">
        <v>0</v>
      </c>
      <c r="D401" s="529">
        <v>0</v>
      </c>
      <c r="E401" s="529">
        <v>0</v>
      </c>
      <c r="F401" s="529">
        <v>2611</v>
      </c>
      <c r="G401" s="528" t="s">
        <v>804</v>
      </c>
      <c r="H401" s="527">
        <v>0</v>
      </c>
      <c r="I401" s="527"/>
      <c r="J401" s="527">
        <v>9772.86</v>
      </c>
      <c r="K401" s="527">
        <v>9772.86</v>
      </c>
      <c r="L401" s="527">
        <v>0</v>
      </c>
      <c r="M401" s="526"/>
    </row>
    <row r="402" spans="2:13">
      <c r="B402" s="530">
        <v>8241</v>
      </c>
      <c r="C402" s="529">
        <v>0</v>
      </c>
      <c r="D402" s="529">
        <v>0</v>
      </c>
      <c r="E402" s="529">
        <v>0</v>
      </c>
      <c r="F402" s="529">
        <v>2700</v>
      </c>
      <c r="G402" s="528" t="s">
        <v>798</v>
      </c>
      <c r="H402" s="527">
        <v>0</v>
      </c>
      <c r="I402" s="527"/>
      <c r="J402" s="527">
        <v>111613.73</v>
      </c>
      <c r="K402" s="527">
        <v>111613.73</v>
      </c>
      <c r="L402" s="527">
        <v>0</v>
      </c>
      <c r="M402" s="526"/>
    </row>
    <row r="403" spans="2:13">
      <c r="B403" s="530">
        <v>8241</v>
      </c>
      <c r="C403" s="529">
        <v>0</v>
      </c>
      <c r="D403" s="529">
        <v>0</v>
      </c>
      <c r="E403" s="529">
        <v>0</v>
      </c>
      <c r="F403" s="529">
        <v>2730</v>
      </c>
      <c r="G403" s="528" t="s">
        <v>795</v>
      </c>
      <c r="H403" s="527">
        <v>0</v>
      </c>
      <c r="I403" s="527"/>
      <c r="J403" s="527">
        <v>111613.73</v>
      </c>
      <c r="K403" s="527">
        <v>111613.73</v>
      </c>
      <c r="L403" s="527">
        <v>0</v>
      </c>
      <c r="M403" s="526"/>
    </row>
    <row r="404" spans="2:13">
      <c r="B404" s="530">
        <v>8241</v>
      </c>
      <c r="C404" s="529">
        <v>0</v>
      </c>
      <c r="D404" s="529">
        <v>0</v>
      </c>
      <c r="E404" s="529">
        <v>0</v>
      </c>
      <c r="F404" s="529">
        <v>2731</v>
      </c>
      <c r="G404" s="528" t="s">
        <v>795</v>
      </c>
      <c r="H404" s="527">
        <v>0</v>
      </c>
      <c r="I404" s="527"/>
      <c r="J404" s="527">
        <v>111613.73</v>
      </c>
      <c r="K404" s="527">
        <v>111613.73</v>
      </c>
      <c r="L404" s="527">
        <v>0</v>
      </c>
      <c r="M404" s="526"/>
    </row>
    <row r="405" spans="2:13">
      <c r="B405" s="530">
        <v>8241</v>
      </c>
      <c r="C405" s="529">
        <v>0</v>
      </c>
      <c r="D405" s="529">
        <v>0</v>
      </c>
      <c r="E405" s="529">
        <v>0</v>
      </c>
      <c r="F405" s="529">
        <v>2900</v>
      </c>
      <c r="G405" s="528" t="s">
        <v>786</v>
      </c>
      <c r="H405" s="527">
        <v>0</v>
      </c>
      <c r="I405" s="527"/>
      <c r="J405" s="527">
        <v>8302.15</v>
      </c>
      <c r="K405" s="527">
        <v>8302.15</v>
      </c>
      <c r="L405" s="527">
        <v>0</v>
      </c>
      <c r="M405" s="526"/>
    </row>
    <row r="406" spans="2:13">
      <c r="B406" s="530">
        <v>8241</v>
      </c>
      <c r="C406" s="529">
        <v>0</v>
      </c>
      <c r="D406" s="529">
        <v>0</v>
      </c>
      <c r="E406" s="529">
        <v>0</v>
      </c>
      <c r="F406" s="529">
        <v>2920</v>
      </c>
      <c r="G406" s="528" t="s">
        <v>783</v>
      </c>
      <c r="H406" s="527">
        <v>0</v>
      </c>
      <c r="I406" s="527"/>
      <c r="J406" s="527">
        <v>1102</v>
      </c>
      <c r="K406" s="527">
        <v>1102</v>
      </c>
      <c r="L406" s="527">
        <v>0</v>
      </c>
      <c r="M406" s="526"/>
    </row>
    <row r="407" spans="2:13">
      <c r="B407" s="530">
        <v>8241</v>
      </c>
      <c r="C407" s="529">
        <v>0</v>
      </c>
      <c r="D407" s="529">
        <v>0</v>
      </c>
      <c r="E407" s="529">
        <v>0</v>
      </c>
      <c r="F407" s="529">
        <v>2921</v>
      </c>
      <c r="G407" s="528" t="s">
        <v>783</v>
      </c>
      <c r="H407" s="527">
        <v>0</v>
      </c>
      <c r="I407" s="527"/>
      <c r="J407" s="527">
        <v>1102</v>
      </c>
      <c r="K407" s="527">
        <v>1102</v>
      </c>
      <c r="L407" s="527">
        <v>0</v>
      </c>
      <c r="M407" s="526"/>
    </row>
    <row r="408" spans="2:13">
      <c r="B408" s="530">
        <v>8241</v>
      </c>
      <c r="C408" s="529">
        <v>0</v>
      </c>
      <c r="D408" s="529">
        <v>0</v>
      </c>
      <c r="E408" s="529">
        <v>0</v>
      </c>
      <c r="F408" s="529">
        <v>2990</v>
      </c>
      <c r="G408" s="528" t="s">
        <v>780</v>
      </c>
      <c r="H408" s="527">
        <v>0</v>
      </c>
      <c r="I408" s="527"/>
      <c r="J408" s="527">
        <v>7200.15</v>
      </c>
      <c r="K408" s="527">
        <v>7200.15</v>
      </c>
      <c r="L408" s="527">
        <v>0</v>
      </c>
      <c r="M408" s="526"/>
    </row>
    <row r="409" spans="2:13">
      <c r="B409" s="530">
        <v>8241</v>
      </c>
      <c r="C409" s="529">
        <v>0</v>
      </c>
      <c r="D409" s="529">
        <v>0</v>
      </c>
      <c r="E409" s="529">
        <v>0</v>
      </c>
      <c r="F409" s="529">
        <v>2992</v>
      </c>
      <c r="G409" s="528" t="s">
        <v>778</v>
      </c>
      <c r="H409" s="527">
        <v>0</v>
      </c>
      <c r="I409" s="527"/>
      <c r="J409" s="527">
        <v>7200.15</v>
      </c>
      <c r="K409" s="527">
        <v>7200.15</v>
      </c>
      <c r="L409" s="527">
        <v>0</v>
      </c>
      <c r="M409" s="526"/>
    </row>
    <row r="410" spans="2:13">
      <c r="B410" s="530">
        <v>8241</v>
      </c>
      <c r="C410" s="529">
        <v>0</v>
      </c>
      <c r="D410" s="529">
        <v>0</v>
      </c>
      <c r="E410" s="529">
        <v>0</v>
      </c>
      <c r="F410" s="529">
        <v>3000</v>
      </c>
      <c r="G410" s="528" t="s">
        <v>765</v>
      </c>
      <c r="H410" s="527">
        <v>0</v>
      </c>
      <c r="I410" s="527"/>
      <c r="J410" s="527">
        <v>117944.72</v>
      </c>
      <c r="K410" s="527">
        <v>117944.72</v>
      </c>
      <c r="L410" s="527">
        <v>0</v>
      </c>
      <c r="M410" s="526"/>
    </row>
    <row r="411" spans="2:13">
      <c r="B411" s="530">
        <v>8241</v>
      </c>
      <c r="C411" s="529">
        <v>0</v>
      </c>
      <c r="D411" s="529">
        <v>0</v>
      </c>
      <c r="E411" s="529">
        <v>0</v>
      </c>
      <c r="F411" s="529">
        <v>3100</v>
      </c>
      <c r="G411" s="528" t="s">
        <v>763</v>
      </c>
      <c r="H411" s="527">
        <v>0</v>
      </c>
      <c r="I411" s="527"/>
      <c r="J411" s="527">
        <v>13420</v>
      </c>
      <c r="K411" s="527">
        <v>13420</v>
      </c>
      <c r="L411" s="527">
        <v>0</v>
      </c>
      <c r="M411" s="526"/>
    </row>
    <row r="412" spans="2:13">
      <c r="B412" s="530">
        <v>8241</v>
      </c>
      <c r="C412" s="529">
        <v>0</v>
      </c>
      <c r="D412" s="529">
        <v>0</v>
      </c>
      <c r="E412" s="529">
        <v>0</v>
      </c>
      <c r="F412" s="529">
        <v>3110</v>
      </c>
      <c r="G412" s="528" t="s">
        <v>761</v>
      </c>
      <c r="H412" s="527">
        <v>0</v>
      </c>
      <c r="I412" s="527"/>
      <c r="J412" s="527">
        <v>9198</v>
      </c>
      <c r="K412" s="527">
        <v>9198</v>
      </c>
      <c r="L412" s="527">
        <v>0</v>
      </c>
      <c r="M412" s="526"/>
    </row>
    <row r="413" spans="2:13">
      <c r="B413" s="530">
        <v>8241</v>
      </c>
      <c r="C413" s="529">
        <v>0</v>
      </c>
      <c r="D413" s="529">
        <v>0</v>
      </c>
      <c r="E413" s="529">
        <v>0</v>
      </c>
      <c r="F413" s="529">
        <v>3111</v>
      </c>
      <c r="G413" s="528" t="s">
        <v>759</v>
      </c>
      <c r="H413" s="527">
        <v>0</v>
      </c>
      <c r="I413" s="527"/>
      <c r="J413" s="527">
        <v>9198</v>
      </c>
      <c r="K413" s="527">
        <v>9198</v>
      </c>
      <c r="L413" s="527">
        <v>0</v>
      </c>
      <c r="M413" s="526"/>
    </row>
    <row r="414" spans="2:13">
      <c r="B414" s="530">
        <v>8241</v>
      </c>
      <c r="C414" s="529">
        <v>0</v>
      </c>
      <c r="D414" s="529">
        <v>0</v>
      </c>
      <c r="E414" s="529">
        <v>0</v>
      </c>
      <c r="F414" s="529">
        <v>3140</v>
      </c>
      <c r="G414" s="528" t="s">
        <v>746</v>
      </c>
      <c r="H414" s="527">
        <v>0</v>
      </c>
      <c r="I414" s="527"/>
      <c r="J414" s="527">
        <v>4222</v>
      </c>
      <c r="K414" s="527">
        <v>4222</v>
      </c>
      <c r="L414" s="527">
        <v>0</v>
      </c>
      <c r="M414" s="526"/>
    </row>
    <row r="415" spans="2:13">
      <c r="B415" s="530">
        <v>8241</v>
      </c>
      <c r="C415" s="529">
        <v>0</v>
      </c>
      <c r="D415" s="529">
        <v>0</v>
      </c>
      <c r="E415" s="529">
        <v>0</v>
      </c>
      <c r="F415" s="529">
        <v>3141</v>
      </c>
      <c r="G415" s="528" t="s">
        <v>744</v>
      </c>
      <c r="H415" s="527">
        <v>0</v>
      </c>
      <c r="I415" s="527"/>
      <c r="J415" s="527">
        <v>4222</v>
      </c>
      <c r="K415" s="527">
        <v>4222</v>
      </c>
      <c r="L415" s="527">
        <v>0</v>
      </c>
      <c r="M415" s="526"/>
    </row>
    <row r="416" spans="2:13">
      <c r="B416" s="530">
        <v>8241</v>
      </c>
      <c r="C416" s="529">
        <v>0</v>
      </c>
      <c r="D416" s="529">
        <v>0</v>
      </c>
      <c r="E416" s="529">
        <v>0</v>
      </c>
      <c r="F416" s="529">
        <v>3300</v>
      </c>
      <c r="G416" s="528" t="s">
        <v>734</v>
      </c>
      <c r="H416" s="527">
        <v>0</v>
      </c>
      <c r="I416" s="527"/>
      <c r="J416" s="527">
        <v>43558</v>
      </c>
      <c r="K416" s="527">
        <v>43558</v>
      </c>
      <c r="L416" s="527">
        <v>0</v>
      </c>
      <c r="M416" s="526"/>
    </row>
    <row r="417" spans="2:13">
      <c r="B417" s="530">
        <v>8241</v>
      </c>
      <c r="C417" s="529">
        <v>0</v>
      </c>
      <c r="D417" s="529">
        <v>0</v>
      </c>
      <c r="E417" s="529">
        <v>0</v>
      </c>
      <c r="F417" s="529">
        <v>3330</v>
      </c>
      <c r="G417" s="528" t="s">
        <v>732</v>
      </c>
      <c r="H417" s="527">
        <v>0</v>
      </c>
      <c r="I417" s="527"/>
      <c r="J417" s="527">
        <v>43558</v>
      </c>
      <c r="K417" s="527">
        <v>43558</v>
      </c>
      <c r="L417" s="527">
        <v>0</v>
      </c>
      <c r="M417" s="526"/>
    </row>
    <row r="418" spans="2:13">
      <c r="B418" s="530">
        <v>8241</v>
      </c>
      <c r="C418" s="529">
        <v>0</v>
      </c>
      <c r="D418" s="529">
        <v>0</v>
      </c>
      <c r="E418" s="529">
        <v>0</v>
      </c>
      <c r="F418" s="529">
        <v>3331</v>
      </c>
      <c r="G418" s="528" t="s">
        <v>730</v>
      </c>
      <c r="H418" s="527">
        <v>0</v>
      </c>
      <c r="I418" s="527"/>
      <c r="J418" s="527">
        <v>43558</v>
      </c>
      <c r="K418" s="527">
        <v>43558</v>
      </c>
      <c r="L418" s="527">
        <v>0</v>
      </c>
      <c r="M418" s="526"/>
    </row>
    <row r="419" spans="2:13">
      <c r="B419" s="530">
        <v>8241</v>
      </c>
      <c r="C419" s="529">
        <v>0</v>
      </c>
      <c r="D419" s="529">
        <v>0</v>
      </c>
      <c r="E419" s="529">
        <v>0</v>
      </c>
      <c r="F419" s="529">
        <v>3400</v>
      </c>
      <c r="G419" s="528" t="s">
        <v>724</v>
      </c>
      <c r="H419" s="527">
        <v>0</v>
      </c>
      <c r="I419" s="527"/>
      <c r="J419" s="527">
        <v>3729.72</v>
      </c>
      <c r="K419" s="527">
        <v>3729.72</v>
      </c>
      <c r="L419" s="527">
        <v>0</v>
      </c>
      <c r="M419" s="526"/>
    </row>
    <row r="420" spans="2:13">
      <c r="B420" s="530">
        <v>8241</v>
      </c>
      <c r="C420" s="529">
        <v>0</v>
      </c>
      <c r="D420" s="529">
        <v>0</v>
      </c>
      <c r="E420" s="529">
        <v>0</v>
      </c>
      <c r="F420" s="529">
        <v>3450</v>
      </c>
      <c r="G420" s="528" t="s">
        <v>722</v>
      </c>
      <c r="H420" s="527">
        <v>0</v>
      </c>
      <c r="I420" s="527"/>
      <c r="J420" s="527">
        <v>3729.72</v>
      </c>
      <c r="K420" s="527">
        <v>3729.72</v>
      </c>
      <c r="L420" s="527">
        <v>0</v>
      </c>
      <c r="M420" s="526"/>
    </row>
    <row r="421" spans="2:13">
      <c r="B421" s="530">
        <v>8241</v>
      </c>
      <c r="C421" s="529">
        <v>0</v>
      </c>
      <c r="D421" s="529">
        <v>0</v>
      </c>
      <c r="E421" s="529">
        <v>0</v>
      </c>
      <c r="F421" s="529">
        <v>3451</v>
      </c>
      <c r="G421" s="528" t="s">
        <v>720</v>
      </c>
      <c r="H421" s="527">
        <v>0</v>
      </c>
      <c r="I421" s="527"/>
      <c r="J421" s="527">
        <v>3729.72</v>
      </c>
      <c r="K421" s="527">
        <v>3729.72</v>
      </c>
      <c r="L421" s="527">
        <v>0</v>
      </c>
      <c r="M421" s="526"/>
    </row>
    <row r="422" spans="2:13">
      <c r="B422" s="530">
        <v>8241</v>
      </c>
      <c r="C422" s="529">
        <v>0</v>
      </c>
      <c r="D422" s="529">
        <v>0</v>
      </c>
      <c r="E422" s="529">
        <v>0</v>
      </c>
      <c r="F422" s="529">
        <v>3900</v>
      </c>
      <c r="G422" s="528" t="s">
        <v>716</v>
      </c>
      <c r="H422" s="527">
        <v>0</v>
      </c>
      <c r="I422" s="527"/>
      <c r="J422" s="527">
        <v>57237</v>
      </c>
      <c r="K422" s="527">
        <v>57237</v>
      </c>
      <c r="L422" s="527">
        <v>0</v>
      </c>
      <c r="M422" s="526"/>
    </row>
    <row r="423" spans="2:13">
      <c r="B423" s="530">
        <v>8241</v>
      </c>
      <c r="C423" s="529">
        <v>0</v>
      </c>
      <c r="D423" s="529">
        <v>0</v>
      </c>
      <c r="E423" s="529">
        <v>0</v>
      </c>
      <c r="F423" s="529">
        <v>3980</v>
      </c>
      <c r="G423" s="528" t="s">
        <v>714</v>
      </c>
      <c r="H423" s="527">
        <v>0</v>
      </c>
      <c r="I423" s="527"/>
      <c r="J423" s="527">
        <v>57237</v>
      </c>
      <c r="K423" s="527">
        <v>57237</v>
      </c>
      <c r="L423" s="527">
        <v>0</v>
      </c>
      <c r="M423" s="526"/>
    </row>
    <row r="424" spans="2:13">
      <c r="B424" s="530">
        <v>8241</v>
      </c>
      <c r="C424" s="529">
        <v>0</v>
      </c>
      <c r="D424" s="529">
        <v>0</v>
      </c>
      <c r="E424" s="529">
        <v>0</v>
      </c>
      <c r="F424" s="529">
        <v>3982</v>
      </c>
      <c r="G424" s="528" t="s">
        <v>712</v>
      </c>
      <c r="H424" s="527">
        <v>0</v>
      </c>
      <c r="I424" s="527"/>
      <c r="J424" s="527">
        <v>57237</v>
      </c>
      <c r="K424" s="527">
        <v>57237</v>
      </c>
      <c r="L424" s="527">
        <v>0</v>
      </c>
      <c r="M424" s="526"/>
    </row>
    <row r="425" spans="2:13">
      <c r="B425" s="530">
        <v>8246</v>
      </c>
      <c r="C425" s="529"/>
      <c r="D425" s="529"/>
      <c r="E425" s="529"/>
      <c r="F425" s="529"/>
      <c r="G425" s="528" t="s">
        <v>1404</v>
      </c>
      <c r="H425" s="527">
        <v>0</v>
      </c>
      <c r="I425" s="527"/>
      <c r="J425" s="527">
        <v>89.88</v>
      </c>
      <c r="K425" s="527">
        <v>89.88</v>
      </c>
      <c r="L425" s="527">
        <v>0</v>
      </c>
      <c r="M425" s="526"/>
    </row>
    <row r="426" spans="2:13">
      <c r="B426" s="530">
        <v>8246</v>
      </c>
      <c r="C426" s="529">
        <v>0</v>
      </c>
      <c r="D426" s="529">
        <v>0</v>
      </c>
      <c r="E426" s="529">
        <v>0</v>
      </c>
      <c r="F426" s="529">
        <v>5000</v>
      </c>
      <c r="G426" s="528" t="s">
        <v>691</v>
      </c>
      <c r="H426" s="527">
        <v>0</v>
      </c>
      <c r="I426" s="527"/>
      <c r="J426" s="527">
        <v>89.88</v>
      </c>
      <c r="K426" s="527">
        <v>89.88</v>
      </c>
      <c r="L426" s="527">
        <v>0</v>
      </c>
      <c r="M426" s="526"/>
    </row>
    <row r="427" spans="2:13">
      <c r="B427" s="530">
        <v>8246</v>
      </c>
      <c r="C427" s="529">
        <v>0</v>
      </c>
      <c r="D427" s="529">
        <v>0</v>
      </c>
      <c r="E427" s="529">
        <v>0</v>
      </c>
      <c r="F427" s="529">
        <v>5100</v>
      </c>
      <c r="G427" s="528" t="s">
        <v>689</v>
      </c>
      <c r="H427" s="527">
        <v>0</v>
      </c>
      <c r="I427" s="527"/>
      <c r="J427" s="527">
        <v>89.88</v>
      </c>
      <c r="K427" s="527">
        <v>89.88</v>
      </c>
      <c r="L427" s="527">
        <v>0</v>
      </c>
      <c r="M427" s="526"/>
    </row>
    <row r="428" spans="2:13">
      <c r="B428" s="530">
        <v>8246</v>
      </c>
      <c r="C428" s="529">
        <v>0</v>
      </c>
      <c r="D428" s="529">
        <v>0</v>
      </c>
      <c r="E428" s="529">
        <v>0</v>
      </c>
      <c r="F428" s="529">
        <v>5110</v>
      </c>
      <c r="G428" s="528" t="s">
        <v>687</v>
      </c>
      <c r="H428" s="527">
        <v>0</v>
      </c>
      <c r="I428" s="527"/>
      <c r="J428" s="527">
        <v>89.88</v>
      </c>
      <c r="K428" s="527">
        <v>89.88</v>
      </c>
      <c r="L428" s="527">
        <v>0</v>
      </c>
      <c r="M428" s="526"/>
    </row>
    <row r="429" spans="2:13">
      <c r="B429" s="530">
        <v>8246</v>
      </c>
      <c r="C429" s="529">
        <v>0</v>
      </c>
      <c r="D429" s="529">
        <v>0</v>
      </c>
      <c r="E429" s="529">
        <v>0</v>
      </c>
      <c r="F429" s="529">
        <v>5111</v>
      </c>
      <c r="G429" s="528" t="s">
        <v>685</v>
      </c>
      <c r="H429" s="527">
        <v>0</v>
      </c>
      <c r="I429" s="527"/>
      <c r="J429" s="527">
        <v>89.88</v>
      </c>
      <c r="K429" s="527">
        <v>89.88</v>
      </c>
      <c r="L429" s="527">
        <v>0</v>
      </c>
      <c r="M429" s="526"/>
    </row>
    <row r="430" spans="2:13">
      <c r="B430" s="530">
        <v>8250</v>
      </c>
      <c r="C430" s="529"/>
      <c r="D430" s="529"/>
      <c r="E430" s="529"/>
      <c r="F430" s="529"/>
      <c r="G430" s="528" t="s">
        <v>1375</v>
      </c>
      <c r="H430" s="527">
        <v>0</v>
      </c>
      <c r="I430" s="527"/>
      <c r="J430" s="527">
        <v>2559837.86</v>
      </c>
      <c r="K430" s="527">
        <v>2559837.86</v>
      </c>
      <c r="L430" s="527">
        <v>0</v>
      </c>
      <c r="M430" s="526"/>
    </row>
    <row r="431" spans="2:13">
      <c r="B431" s="530">
        <v>8251</v>
      </c>
      <c r="C431" s="529"/>
      <c r="D431" s="529"/>
      <c r="E431" s="529"/>
      <c r="F431" s="529"/>
      <c r="G431" s="528" t="s">
        <v>1374</v>
      </c>
      <c r="H431" s="527">
        <v>0</v>
      </c>
      <c r="I431" s="527"/>
      <c r="J431" s="527">
        <v>2559747.98</v>
      </c>
      <c r="K431" s="527">
        <v>2559747.98</v>
      </c>
      <c r="L431" s="527">
        <v>0</v>
      </c>
      <c r="M431" s="526"/>
    </row>
    <row r="432" spans="2:13">
      <c r="B432" s="530">
        <v>8251</v>
      </c>
      <c r="C432" s="529">
        <v>0</v>
      </c>
      <c r="D432" s="529">
        <v>0</v>
      </c>
      <c r="E432" s="529">
        <v>0</v>
      </c>
      <c r="F432" s="529">
        <v>1000</v>
      </c>
      <c r="G432" s="528" t="s">
        <v>1003</v>
      </c>
      <c r="H432" s="527">
        <v>0</v>
      </c>
      <c r="I432" s="527"/>
      <c r="J432" s="527">
        <v>2288031.9300000002</v>
      </c>
      <c r="K432" s="527">
        <v>2288031.9300000002</v>
      </c>
      <c r="L432" s="527">
        <v>0</v>
      </c>
      <c r="M432" s="526"/>
    </row>
    <row r="433" spans="2:13">
      <c r="B433" s="530">
        <v>8251</v>
      </c>
      <c r="C433" s="529">
        <v>0</v>
      </c>
      <c r="D433" s="529">
        <v>0</v>
      </c>
      <c r="E433" s="529">
        <v>0</v>
      </c>
      <c r="F433" s="529">
        <v>1100</v>
      </c>
      <c r="G433" s="528" t="s">
        <v>1001</v>
      </c>
      <c r="H433" s="527">
        <v>0</v>
      </c>
      <c r="I433" s="527"/>
      <c r="J433" s="527">
        <v>1541939.8</v>
      </c>
      <c r="K433" s="527">
        <v>1541939.8</v>
      </c>
      <c r="L433" s="527">
        <v>0</v>
      </c>
      <c r="M433" s="526"/>
    </row>
    <row r="434" spans="2:13">
      <c r="B434" s="530">
        <v>8251</v>
      </c>
      <c r="C434" s="529">
        <v>0</v>
      </c>
      <c r="D434" s="529">
        <v>0</v>
      </c>
      <c r="E434" s="529">
        <v>0</v>
      </c>
      <c r="F434" s="529">
        <v>1130</v>
      </c>
      <c r="G434" s="528" t="s">
        <v>999</v>
      </c>
      <c r="H434" s="527">
        <v>0</v>
      </c>
      <c r="I434" s="527"/>
      <c r="J434" s="527">
        <v>1541939.8</v>
      </c>
      <c r="K434" s="527">
        <v>1541939.8</v>
      </c>
      <c r="L434" s="527">
        <v>0</v>
      </c>
      <c r="M434" s="526"/>
    </row>
    <row r="435" spans="2:13">
      <c r="B435" s="530">
        <v>8251</v>
      </c>
      <c r="C435" s="529">
        <v>0</v>
      </c>
      <c r="D435" s="529">
        <v>0</v>
      </c>
      <c r="E435" s="529">
        <v>0</v>
      </c>
      <c r="F435" s="529">
        <v>1131</v>
      </c>
      <c r="G435" s="528" t="s">
        <v>997</v>
      </c>
      <c r="H435" s="527">
        <v>0</v>
      </c>
      <c r="I435" s="527"/>
      <c r="J435" s="527">
        <v>1541939.8</v>
      </c>
      <c r="K435" s="527">
        <v>1541939.8</v>
      </c>
      <c r="L435" s="527">
        <v>0</v>
      </c>
      <c r="M435" s="526"/>
    </row>
    <row r="436" spans="2:13">
      <c r="B436" s="530">
        <v>8251</v>
      </c>
      <c r="C436" s="529">
        <v>0</v>
      </c>
      <c r="D436" s="529">
        <v>0</v>
      </c>
      <c r="E436" s="529">
        <v>0</v>
      </c>
      <c r="F436" s="529">
        <v>1300</v>
      </c>
      <c r="G436" s="528" t="s">
        <v>971</v>
      </c>
      <c r="H436" s="527">
        <v>0</v>
      </c>
      <c r="I436" s="527"/>
      <c r="J436" s="527">
        <v>538399.59</v>
      </c>
      <c r="K436" s="527">
        <v>538399.59</v>
      </c>
      <c r="L436" s="527">
        <v>0</v>
      </c>
      <c r="M436" s="526"/>
    </row>
    <row r="437" spans="2:13">
      <c r="B437" s="530">
        <v>8251</v>
      </c>
      <c r="C437" s="529">
        <v>0</v>
      </c>
      <c r="D437" s="529">
        <v>0</v>
      </c>
      <c r="E437" s="529">
        <v>0</v>
      </c>
      <c r="F437" s="529">
        <v>1320</v>
      </c>
      <c r="G437" s="528" t="s">
        <v>969</v>
      </c>
      <c r="H437" s="527">
        <v>0</v>
      </c>
      <c r="I437" s="527"/>
      <c r="J437" s="527">
        <v>417722.57</v>
      </c>
      <c r="K437" s="527">
        <v>417722.57</v>
      </c>
      <c r="L437" s="527">
        <v>0</v>
      </c>
      <c r="M437" s="526"/>
    </row>
    <row r="438" spans="2:13">
      <c r="B438" s="530">
        <v>8251</v>
      </c>
      <c r="C438" s="529">
        <v>0</v>
      </c>
      <c r="D438" s="529">
        <v>0</v>
      </c>
      <c r="E438" s="529">
        <v>0</v>
      </c>
      <c r="F438" s="529">
        <v>1321</v>
      </c>
      <c r="G438" s="528" t="s">
        <v>967</v>
      </c>
      <c r="H438" s="527">
        <v>0</v>
      </c>
      <c r="I438" s="527"/>
      <c r="J438" s="527">
        <v>115159.31</v>
      </c>
      <c r="K438" s="527">
        <v>115159.31</v>
      </c>
      <c r="L438" s="527">
        <v>0</v>
      </c>
      <c r="M438" s="526"/>
    </row>
    <row r="439" spans="2:13">
      <c r="B439" s="530">
        <v>8251</v>
      </c>
      <c r="C439" s="529">
        <v>0</v>
      </c>
      <c r="D439" s="529">
        <v>0</v>
      </c>
      <c r="E439" s="529">
        <v>0</v>
      </c>
      <c r="F439" s="529">
        <v>1322</v>
      </c>
      <c r="G439" s="528" t="s">
        <v>961</v>
      </c>
      <c r="H439" s="527">
        <v>0</v>
      </c>
      <c r="I439" s="527"/>
      <c r="J439" s="527">
        <v>302563.26</v>
      </c>
      <c r="K439" s="527">
        <v>302563.26</v>
      </c>
      <c r="L439" s="527">
        <v>0</v>
      </c>
      <c r="M439" s="526"/>
    </row>
    <row r="440" spans="2:13">
      <c r="B440" s="530">
        <v>8251</v>
      </c>
      <c r="C440" s="529">
        <v>0</v>
      </c>
      <c r="D440" s="529">
        <v>0</v>
      </c>
      <c r="E440" s="529">
        <v>0</v>
      </c>
      <c r="F440" s="529">
        <v>1340</v>
      </c>
      <c r="G440" s="528" t="s">
        <v>957</v>
      </c>
      <c r="H440" s="527">
        <v>0</v>
      </c>
      <c r="I440" s="527"/>
      <c r="J440" s="527">
        <v>120677.02</v>
      </c>
      <c r="K440" s="527">
        <v>120677.02</v>
      </c>
      <c r="L440" s="527">
        <v>0</v>
      </c>
      <c r="M440" s="526"/>
    </row>
    <row r="441" spans="2:13">
      <c r="B441" s="530">
        <v>8251</v>
      </c>
      <c r="C441" s="529">
        <v>0</v>
      </c>
      <c r="D441" s="529">
        <v>0</v>
      </c>
      <c r="E441" s="529">
        <v>0</v>
      </c>
      <c r="F441" s="529">
        <v>1345</v>
      </c>
      <c r="G441" s="528" t="s">
        <v>955</v>
      </c>
      <c r="H441" s="527">
        <v>0</v>
      </c>
      <c r="I441" s="527"/>
      <c r="J441" s="527">
        <v>120677.02</v>
      </c>
      <c r="K441" s="527">
        <v>120677.02</v>
      </c>
      <c r="L441" s="527">
        <v>0</v>
      </c>
      <c r="M441" s="526"/>
    </row>
    <row r="442" spans="2:13">
      <c r="B442" s="530">
        <v>8251</v>
      </c>
      <c r="C442" s="529">
        <v>0</v>
      </c>
      <c r="D442" s="529">
        <v>0</v>
      </c>
      <c r="E442" s="529">
        <v>0</v>
      </c>
      <c r="F442" s="529">
        <v>1400</v>
      </c>
      <c r="G442" s="528" t="s">
        <v>897</v>
      </c>
      <c r="H442" s="527">
        <v>0</v>
      </c>
      <c r="I442" s="527"/>
      <c r="J442" s="527">
        <v>207692.54</v>
      </c>
      <c r="K442" s="527">
        <v>207692.54</v>
      </c>
      <c r="L442" s="527">
        <v>0</v>
      </c>
      <c r="M442" s="526"/>
    </row>
    <row r="443" spans="2:13">
      <c r="B443" s="530">
        <v>8251</v>
      </c>
      <c r="C443" s="529">
        <v>0</v>
      </c>
      <c r="D443" s="529">
        <v>0</v>
      </c>
      <c r="E443" s="529">
        <v>0</v>
      </c>
      <c r="F443" s="529">
        <v>1410</v>
      </c>
      <c r="G443" s="528" t="s">
        <v>895</v>
      </c>
      <c r="H443" s="527">
        <v>0</v>
      </c>
      <c r="I443" s="527"/>
      <c r="J443" s="527">
        <v>207692.54</v>
      </c>
      <c r="K443" s="527">
        <v>207692.54</v>
      </c>
      <c r="L443" s="527">
        <v>0</v>
      </c>
      <c r="M443" s="526"/>
    </row>
    <row r="444" spans="2:13">
      <c r="B444" s="530">
        <v>8251</v>
      </c>
      <c r="C444" s="529">
        <v>0</v>
      </c>
      <c r="D444" s="529">
        <v>0</v>
      </c>
      <c r="E444" s="529">
        <v>0</v>
      </c>
      <c r="F444" s="529">
        <v>1412</v>
      </c>
      <c r="G444" s="528" t="s">
        <v>893</v>
      </c>
      <c r="H444" s="527">
        <v>0</v>
      </c>
      <c r="I444" s="527"/>
      <c r="J444" s="527">
        <v>85345.24</v>
      </c>
      <c r="K444" s="527">
        <v>85345.24</v>
      </c>
      <c r="L444" s="527">
        <v>0</v>
      </c>
      <c r="M444" s="526"/>
    </row>
    <row r="445" spans="2:13">
      <c r="B445" s="530">
        <v>8251</v>
      </c>
      <c r="C445" s="529">
        <v>0</v>
      </c>
      <c r="D445" s="529">
        <v>0</v>
      </c>
      <c r="E445" s="529">
        <v>0</v>
      </c>
      <c r="F445" s="529">
        <v>1413</v>
      </c>
      <c r="G445" s="528" t="s">
        <v>885</v>
      </c>
      <c r="H445" s="527">
        <v>0</v>
      </c>
      <c r="I445" s="527"/>
      <c r="J445" s="527">
        <v>69051.58</v>
      </c>
      <c r="K445" s="527">
        <v>69051.58</v>
      </c>
      <c r="L445" s="527">
        <v>0</v>
      </c>
      <c r="M445" s="526"/>
    </row>
    <row r="446" spans="2:13">
      <c r="B446" s="530">
        <v>8251</v>
      </c>
      <c r="C446" s="529">
        <v>0</v>
      </c>
      <c r="D446" s="529">
        <v>0</v>
      </c>
      <c r="E446" s="529">
        <v>0</v>
      </c>
      <c r="F446" s="529">
        <v>1414</v>
      </c>
      <c r="G446" s="528" t="s">
        <v>877</v>
      </c>
      <c r="H446" s="527">
        <v>0</v>
      </c>
      <c r="I446" s="527"/>
      <c r="J446" s="527">
        <v>20226.57</v>
      </c>
      <c r="K446" s="527">
        <v>20226.57</v>
      </c>
      <c r="L446" s="527">
        <v>0</v>
      </c>
      <c r="M446" s="526"/>
    </row>
    <row r="447" spans="2:13">
      <c r="B447" s="530">
        <v>8251</v>
      </c>
      <c r="C447" s="529">
        <v>0</v>
      </c>
      <c r="D447" s="529">
        <v>0</v>
      </c>
      <c r="E447" s="529">
        <v>0</v>
      </c>
      <c r="F447" s="529">
        <v>1415</v>
      </c>
      <c r="G447" s="528" t="s">
        <v>869</v>
      </c>
      <c r="H447" s="527">
        <v>0</v>
      </c>
      <c r="I447" s="527"/>
      <c r="J447" s="527">
        <v>26899</v>
      </c>
      <c r="K447" s="527">
        <v>26899</v>
      </c>
      <c r="L447" s="527">
        <v>0</v>
      </c>
      <c r="M447" s="526"/>
    </row>
    <row r="448" spans="2:13">
      <c r="B448" s="530">
        <v>8251</v>
      </c>
      <c r="C448" s="529">
        <v>0</v>
      </c>
      <c r="D448" s="529">
        <v>0</v>
      </c>
      <c r="E448" s="529">
        <v>0</v>
      </c>
      <c r="F448" s="529">
        <v>1416</v>
      </c>
      <c r="G448" s="528" t="s">
        <v>861</v>
      </c>
      <c r="H448" s="527">
        <v>0</v>
      </c>
      <c r="I448" s="527"/>
      <c r="J448" s="527">
        <v>6170.15</v>
      </c>
      <c r="K448" s="527">
        <v>6170.15</v>
      </c>
      <c r="L448" s="527">
        <v>0</v>
      </c>
      <c r="M448" s="526"/>
    </row>
    <row r="449" spans="2:13">
      <c r="B449" s="530">
        <v>8251</v>
      </c>
      <c r="C449" s="529">
        <v>0</v>
      </c>
      <c r="D449" s="529">
        <v>0</v>
      </c>
      <c r="E449" s="529">
        <v>0</v>
      </c>
      <c r="F449" s="529">
        <v>2000</v>
      </c>
      <c r="G449" s="528" t="s">
        <v>850</v>
      </c>
      <c r="H449" s="527">
        <v>0</v>
      </c>
      <c r="I449" s="527"/>
      <c r="J449" s="527">
        <v>153771.32999999999</v>
      </c>
      <c r="K449" s="527">
        <v>153771.32999999999</v>
      </c>
      <c r="L449" s="527">
        <v>0</v>
      </c>
      <c r="M449" s="526"/>
    </row>
    <row r="450" spans="2:13">
      <c r="B450" s="530">
        <v>8251</v>
      </c>
      <c r="C450" s="529">
        <v>0</v>
      </c>
      <c r="D450" s="529">
        <v>0</v>
      </c>
      <c r="E450" s="529">
        <v>0</v>
      </c>
      <c r="F450" s="529">
        <v>2100</v>
      </c>
      <c r="G450" s="528" t="s">
        <v>848</v>
      </c>
      <c r="H450" s="527">
        <v>0</v>
      </c>
      <c r="I450" s="527"/>
      <c r="J450" s="527">
        <v>9986.59</v>
      </c>
      <c r="K450" s="527">
        <v>9986.59</v>
      </c>
      <c r="L450" s="527">
        <v>0</v>
      </c>
      <c r="M450" s="526"/>
    </row>
    <row r="451" spans="2:13">
      <c r="B451" s="530">
        <v>8251</v>
      </c>
      <c r="C451" s="529">
        <v>0</v>
      </c>
      <c r="D451" s="529">
        <v>0</v>
      </c>
      <c r="E451" s="529">
        <v>0</v>
      </c>
      <c r="F451" s="529">
        <v>2110</v>
      </c>
      <c r="G451" s="528" t="s">
        <v>846</v>
      </c>
      <c r="H451" s="527">
        <v>0</v>
      </c>
      <c r="I451" s="527"/>
      <c r="J451" s="527">
        <v>2780.38</v>
      </c>
      <c r="K451" s="527">
        <v>2780.38</v>
      </c>
      <c r="L451" s="527">
        <v>0</v>
      </c>
      <c r="M451" s="526"/>
    </row>
    <row r="452" spans="2:13">
      <c r="B452" s="530">
        <v>8251</v>
      </c>
      <c r="C452" s="529">
        <v>0</v>
      </c>
      <c r="D452" s="529">
        <v>0</v>
      </c>
      <c r="E452" s="529">
        <v>0</v>
      </c>
      <c r="F452" s="529">
        <v>2111</v>
      </c>
      <c r="G452" s="528" t="s">
        <v>844</v>
      </c>
      <c r="H452" s="527">
        <v>0</v>
      </c>
      <c r="I452" s="527"/>
      <c r="J452" s="527">
        <v>2780.38</v>
      </c>
      <c r="K452" s="527">
        <v>2780.38</v>
      </c>
      <c r="L452" s="527">
        <v>0</v>
      </c>
      <c r="M452" s="526"/>
    </row>
    <row r="453" spans="2:13">
      <c r="B453" s="530">
        <v>8251</v>
      </c>
      <c r="C453" s="529">
        <v>0</v>
      </c>
      <c r="D453" s="529">
        <v>0</v>
      </c>
      <c r="E453" s="529">
        <v>0</v>
      </c>
      <c r="F453" s="529">
        <v>2120</v>
      </c>
      <c r="G453" s="528" t="s">
        <v>838</v>
      </c>
      <c r="H453" s="527">
        <v>0</v>
      </c>
      <c r="I453" s="527"/>
      <c r="J453" s="527">
        <v>2500</v>
      </c>
      <c r="K453" s="527">
        <v>2500</v>
      </c>
      <c r="L453" s="527">
        <v>0</v>
      </c>
      <c r="M453" s="526"/>
    </row>
    <row r="454" spans="2:13">
      <c r="B454" s="530">
        <v>8251</v>
      </c>
      <c r="C454" s="529">
        <v>0</v>
      </c>
      <c r="D454" s="529">
        <v>0</v>
      </c>
      <c r="E454" s="529">
        <v>0</v>
      </c>
      <c r="F454" s="529">
        <v>2121</v>
      </c>
      <c r="G454" s="528" t="s">
        <v>836</v>
      </c>
      <c r="H454" s="527">
        <v>0</v>
      </c>
      <c r="I454" s="527"/>
      <c r="J454" s="527">
        <v>2500</v>
      </c>
      <c r="K454" s="527">
        <v>2500</v>
      </c>
      <c r="L454" s="527">
        <v>0</v>
      </c>
      <c r="M454" s="526"/>
    </row>
    <row r="455" spans="2:13">
      <c r="B455" s="530">
        <v>8251</v>
      </c>
      <c r="C455" s="529">
        <v>0</v>
      </c>
      <c r="D455" s="529">
        <v>0</v>
      </c>
      <c r="E455" s="529">
        <v>0</v>
      </c>
      <c r="F455" s="529">
        <v>2140</v>
      </c>
      <c r="G455" s="528" t="s">
        <v>832</v>
      </c>
      <c r="H455" s="527">
        <v>0</v>
      </c>
      <c r="I455" s="527"/>
      <c r="J455" s="527">
        <v>1500</v>
      </c>
      <c r="K455" s="527">
        <v>1500</v>
      </c>
      <c r="L455" s="527">
        <v>0</v>
      </c>
      <c r="M455" s="526"/>
    </row>
    <row r="456" spans="2:13">
      <c r="B456" s="530">
        <v>8251</v>
      </c>
      <c r="C456" s="529">
        <v>0</v>
      </c>
      <c r="D456" s="529">
        <v>0</v>
      </c>
      <c r="E456" s="529">
        <v>0</v>
      </c>
      <c r="F456" s="529">
        <v>2141</v>
      </c>
      <c r="G456" s="528" t="s">
        <v>830</v>
      </c>
      <c r="H456" s="527">
        <v>0</v>
      </c>
      <c r="I456" s="527"/>
      <c r="J456" s="527">
        <v>1500</v>
      </c>
      <c r="K456" s="527">
        <v>1500</v>
      </c>
      <c r="L456" s="527">
        <v>0</v>
      </c>
      <c r="M456" s="526"/>
    </row>
    <row r="457" spans="2:13">
      <c r="B457" s="530">
        <v>8251</v>
      </c>
      <c r="C457" s="529">
        <v>0</v>
      </c>
      <c r="D457" s="529">
        <v>0</v>
      </c>
      <c r="E457" s="529">
        <v>0</v>
      </c>
      <c r="F457" s="529">
        <v>2160</v>
      </c>
      <c r="G457" s="528" t="s">
        <v>827</v>
      </c>
      <c r="H457" s="527">
        <v>0</v>
      </c>
      <c r="I457" s="527"/>
      <c r="J457" s="527">
        <v>3206.21</v>
      </c>
      <c r="K457" s="527">
        <v>3206.21</v>
      </c>
      <c r="L457" s="527">
        <v>0</v>
      </c>
      <c r="M457" s="526"/>
    </row>
    <row r="458" spans="2:13">
      <c r="B458" s="530">
        <v>8251</v>
      </c>
      <c r="C458" s="529">
        <v>0</v>
      </c>
      <c r="D458" s="529">
        <v>0</v>
      </c>
      <c r="E458" s="529">
        <v>0</v>
      </c>
      <c r="F458" s="529">
        <v>2161</v>
      </c>
      <c r="G458" s="528" t="s">
        <v>825</v>
      </c>
      <c r="H458" s="527">
        <v>0</v>
      </c>
      <c r="I458" s="527"/>
      <c r="J458" s="527">
        <v>3206.21</v>
      </c>
      <c r="K458" s="527">
        <v>3206.21</v>
      </c>
      <c r="L458" s="527">
        <v>0</v>
      </c>
      <c r="M458" s="526"/>
    </row>
    <row r="459" spans="2:13">
      <c r="B459" s="530">
        <v>8251</v>
      </c>
      <c r="C459" s="529">
        <v>0</v>
      </c>
      <c r="D459" s="529">
        <v>0</v>
      </c>
      <c r="E459" s="529">
        <v>0</v>
      </c>
      <c r="F459" s="529">
        <v>2200</v>
      </c>
      <c r="G459" s="528" t="s">
        <v>820</v>
      </c>
      <c r="H459" s="527">
        <v>0</v>
      </c>
      <c r="I459" s="527"/>
      <c r="J459" s="527">
        <v>14096</v>
      </c>
      <c r="K459" s="527">
        <v>14096</v>
      </c>
      <c r="L459" s="527">
        <v>0</v>
      </c>
      <c r="M459" s="526"/>
    </row>
    <row r="460" spans="2:13">
      <c r="B460" s="530">
        <v>8251</v>
      </c>
      <c r="C460" s="529">
        <v>0</v>
      </c>
      <c r="D460" s="529">
        <v>0</v>
      </c>
      <c r="E460" s="529">
        <v>0</v>
      </c>
      <c r="F460" s="529">
        <v>2210</v>
      </c>
      <c r="G460" s="528" t="s">
        <v>817</v>
      </c>
      <c r="H460" s="527">
        <v>0</v>
      </c>
      <c r="I460" s="527"/>
      <c r="J460" s="527">
        <v>9384</v>
      </c>
      <c r="K460" s="527">
        <v>9384</v>
      </c>
      <c r="L460" s="527">
        <v>0</v>
      </c>
      <c r="M460" s="526"/>
    </row>
    <row r="461" spans="2:13">
      <c r="B461" s="530">
        <v>8251</v>
      </c>
      <c r="C461" s="529">
        <v>0</v>
      </c>
      <c r="D461" s="529">
        <v>0</v>
      </c>
      <c r="E461" s="529">
        <v>0</v>
      </c>
      <c r="F461" s="529">
        <v>2211</v>
      </c>
      <c r="G461" s="528" t="s">
        <v>817</v>
      </c>
      <c r="H461" s="527">
        <v>0</v>
      </c>
      <c r="I461" s="527"/>
      <c r="J461" s="527">
        <v>9384</v>
      </c>
      <c r="K461" s="527">
        <v>9384</v>
      </c>
      <c r="L461" s="527">
        <v>0</v>
      </c>
      <c r="M461" s="526"/>
    </row>
    <row r="462" spans="2:13">
      <c r="B462" s="530">
        <v>8251</v>
      </c>
      <c r="C462" s="529">
        <v>0</v>
      </c>
      <c r="D462" s="529">
        <v>0</v>
      </c>
      <c r="E462" s="529">
        <v>0</v>
      </c>
      <c r="F462" s="529">
        <v>2230</v>
      </c>
      <c r="G462" s="528" t="s">
        <v>811</v>
      </c>
      <c r="H462" s="527">
        <v>0</v>
      </c>
      <c r="I462" s="527"/>
      <c r="J462" s="527">
        <v>4712</v>
      </c>
      <c r="K462" s="527">
        <v>4712</v>
      </c>
      <c r="L462" s="527">
        <v>0</v>
      </c>
      <c r="M462" s="526"/>
    </row>
    <row r="463" spans="2:13">
      <c r="B463" s="530">
        <v>8251</v>
      </c>
      <c r="C463" s="529">
        <v>0</v>
      </c>
      <c r="D463" s="529">
        <v>0</v>
      </c>
      <c r="E463" s="529">
        <v>0</v>
      </c>
      <c r="F463" s="529">
        <v>2231</v>
      </c>
      <c r="G463" s="528" t="s">
        <v>811</v>
      </c>
      <c r="H463" s="527">
        <v>0</v>
      </c>
      <c r="I463" s="527"/>
      <c r="J463" s="527">
        <v>4712</v>
      </c>
      <c r="K463" s="527">
        <v>4712</v>
      </c>
      <c r="L463" s="527">
        <v>0</v>
      </c>
      <c r="M463" s="526"/>
    </row>
    <row r="464" spans="2:13">
      <c r="B464" s="530">
        <v>8251</v>
      </c>
      <c r="C464" s="529">
        <v>0</v>
      </c>
      <c r="D464" s="529">
        <v>0</v>
      </c>
      <c r="E464" s="529">
        <v>0</v>
      </c>
      <c r="F464" s="529">
        <v>2600</v>
      </c>
      <c r="G464" s="528" t="s">
        <v>807</v>
      </c>
      <c r="H464" s="527">
        <v>0</v>
      </c>
      <c r="I464" s="527"/>
      <c r="J464" s="527">
        <v>9772.86</v>
      </c>
      <c r="K464" s="527">
        <v>9772.86</v>
      </c>
      <c r="L464" s="527">
        <v>0</v>
      </c>
      <c r="M464" s="526"/>
    </row>
    <row r="465" spans="2:13">
      <c r="B465" s="530">
        <v>8251</v>
      </c>
      <c r="C465" s="529">
        <v>0</v>
      </c>
      <c r="D465" s="529">
        <v>0</v>
      </c>
      <c r="E465" s="529">
        <v>0</v>
      </c>
      <c r="F465" s="529">
        <v>2610</v>
      </c>
      <c r="G465" s="528" t="s">
        <v>804</v>
      </c>
      <c r="H465" s="527">
        <v>0</v>
      </c>
      <c r="I465" s="527"/>
      <c r="J465" s="527">
        <v>9772.86</v>
      </c>
      <c r="K465" s="527">
        <v>9772.86</v>
      </c>
      <c r="L465" s="527">
        <v>0</v>
      </c>
      <c r="M465" s="526"/>
    </row>
    <row r="466" spans="2:13">
      <c r="B466" s="530">
        <v>8251</v>
      </c>
      <c r="C466" s="529">
        <v>0</v>
      </c>
      <c r="D466" s="529">
        <v>0</v>
      </c>
      <c r="E466" s="529">
        <v>0</v>
      </c>
      <c r="F466" s="529">
        <v>2611</v>
      </c>
      <c r="G466" s="528" t="s">
        <v>804</v>
      </c>
      <c r="H466" s="527">
        <v>0</v>
      </c>
      <c r="I466" s="527"/>
      <c r="J466" s="527">
        <v>9772.86</v>
      </c>
      <c r="K466" s="527">
        <v>9772.86</v>
      </c>
      <c r="L466" s="527">
        <v>0</v>
      </c>
      <c r="M466" s="526"/>
    </row>
    <row r="467" spans="2:13">
      <c r="B467" s="530">
        <v>8251</v>
      </c>
      <c r="C467" s="529">
        <v>0</v>
      </c>
      <c r="D467" s="529">
        <v>0</v>
      </c>
      <c r="E467" s="529">
        <v>0</v>
      </c>
      <c r="F467" s="529">
        <v>2700</v>
      </c>
      <c r="G467" s="528" t="s">
        <v>798</v>
      </c>
      <c r="H467" s="527">
        <v>0</v>
      </c>
      <c r="I467" s="527"/>
      <c r="J467" s="527">
        <v>111613.73</v>
      </c>
      <c r="K467" s="527">
        <v>111613.73</v>
      </c>
      <c r="L467" s="527">
        <v>0</v>
      </c>
      <c r="M467" s="526"/>
    </row>
    <row r="468" spans="2:13">
      <c r="B468" s="530">
        <v>8251</v>
      </c>
      <c r="C468" s="529">
        <v>0</v>
      </c>
      <c r="D468" s="529">
        <v>0</v>
      </c>
      <c r="E468" s="529">
        <v>0</v>
      </c>
      <c r="F468" s="529">
        <v>2730</v>
      </c>
      <c r="G468" s="528" t="s">
        <v>795</v>
      </c>
      <c r="H468" s="527">
        <v>0</v>
      </c>
      <c r="I468" s="527"/>
      <c r="J468" s="527">
        <v>111613.73</v>
      </c>
      <c r="K468" s="527">
        <v>111613.73</v>
      </c>
      <c r="L468" s="527">
        <v>0</v>
      </c>
      <c r="M468" s="526"/>
    </row>
    <row r="469" spans="2:13">
      <c r="B469" s="530">
        <v>8251</v>
      </c>
      <c r="C469" s="529">
        <v>0</v>
      </c>
      <c r="D469" s="529">
        <v>0</v>
      </c>
      <c r="E469" s="529">
        <v>0</v>
      </c>
      <c r="F469" s="529">
        <v>2731</v>
      </c>
      <c r="G469" s="528" t="s">
        <v>795</v>
      </c>
      <c r="H469" s="527">
        <v>0</v>
      </c>
      <c r="I469" s="527"/>
      <c r="J469" s="527">
        <v>111613.73</v>
      </c>
      <c r="K469" s="527">
        <v>111613.73</v>
      </c>
      <c r="L469" s="527">
        <v>0</v>
      </c>
      <c r="M469" s="526"/>
    </row>
    <row r="470" spans="2:13">
      <c r="B470" s="530">
        <v>8251</v>
      </c>
      <c r="C470" s="529">
        <v>0</v>
      </c>
      <c r="D470" s="529">
        <v>0</v>
      </c>
      <c r="E470" s="529">
        <v>0</v>
      </c>
      <c r="F470" s="529">
        <v>2900</v>
      </c>
      <c r="G470" s="528" t="s">
        <v>786</v>
      </c>
      <c r="H470" s="527">
        <v>0</v>
      </c>
      <c r="I470" s="527"/>
      <c r="J470" s="527">
        <v>8302.15</v>
      </c>
      <c r="K470" s="527">
        <v>8302.15</v>
      </c>
      <c r="L470" s="527">
        <v>0</v>
      </c>
      <c r="M470" s="526"/>
    </row>
    <row r="471" spans="2:13">
      <c r="B471" s="530">
        <v>8251</v>
      </c>
      <c r="C471" s="529">
        <v>0</v>
      </c>
      <c r="D471" s="529">
        <v>0</v>
      </c>
      <c r="E471" s="529">
        <v>0</v>
      </c>
      <c r="F471" s="529">
        <v>2920</v>
      </c>
      <c r="G471" s="528" t="s">
        <v>783</v>
      </c>
      <c r="H471" s="527">
        <v>0</v>
      </c>
      <c r="I471" s="527"/>
      <c r="J471" s="527">
        <v>1102</v>
      </c>
      <c r="K471" s="527">
        <v>1102</v>
      </c>
      <c r="L471" s="527">
        <v>0</v>
      </c>
      <c r="M471" s="526"/>
    </row>
    <row r="472" spans="2:13">
      <c r="B472" s="530">
        <v>8251</v>
      </c>
      <c r="C472" s="529">
        <v>0</v>
      </c>
      <c r="D472" s="529">
        <v>0</v>
      </c>
      <c r="E472" s="529">
        <v>0</v>
      </c>
      <c r="F472" s="529">
        <v>2921</v>
      </c>
      <c r="G472" s="528" t="s">
        <v>783</v>
      </c>
      <c r="H472" s="527">
        <v>0</v>
      </c>
      <c r="I472" s="527"/>
      <c r="J472" s="527">
        <v>1102</v>
      </c>
      <c r="K472" s="527">
        <v>1102</v>
      </c>
      <c r="L472" s="527">
        <v>0</v>
      </c>
      <c r="M472" s="526"/>
    </row>
    <row r="473" spans="2:13">
      <c r="B473" s="530">
        <v>8251</v>
      </c>
      <c r="C473" s="529">
        <v>0</v>
      </c>
      <c r="D473" s="529">
        <v>0</v>
      </c>
      <c r="E473" s="529">
        <v>0</v>
      </c>
      <c r="F473" s="529">
        <v>2990</v>
      </c>
      <c r="G473" s="528" t="s">
        <v>780</v>
      </c>
      <c r="H473" s="527">
        <v>0</v>
      </c>
      <c r="I473" s="527"/>
      <c r="J473" s="527">
        <v>7200.15</v>
      </c>
      <c r="K473" s="527">
        <v>7200.15</v>
      </c>
      <c r="L473" s="527">
        <v>0</v>
      </c>
      <c r="M473" s="526"/>
    </row>
    <row r="474" spans="2:13">
      <c r="B474" s="530">
        <v>8251</v>
      </c>
      <c r="C474" s="529">
        <v>0</v>
      </c>
      <c r="D474" s="529">
        <v>0</v>
      </c>
      <c r="E474" s="529">
        <v>0</v>
      </c>
      <c r="F474" s="529">
        <v>2992</v>
      </c>
      <c r="G474" s="528" t="s">
        <v>778</v>
      </c>
      <c r="H474" s="527">
        <v>0</v>
      </c>
      <c r="I474" s="527"/>
      <c r="J474" s="527">
        <v>7200.15</v>
      </c>
      <c r="K474" s="527">
        <v>7200.15</v>
      </c>
      <c r="L474" s="527">
        <v>0</v>
      </c>
      <c r="M474" s="526"/>
    </row>
    <row r="475" spans="2:13">
      <c r="B475" s="530">
        <v>8251</v>
      </c>
      <c r="C475" s="529">
        <v>0</v>
      </c>
      <c r="D475" s="529">
        <v>0</v>
      </c>
      <c r="E475" s="529">
        <v>0</v>
      </c>
      <c r="F475" s="529">
        <v>3000</v>
      </c>
      <c r="G475" s="528" t="s">
        <v>765</v>
      </c>
      <c r="H475" s="527">
        <v>0</v>
      </c>
      <c r="I475" s="527"/>
      <c r="J475" s="527">
        <v>117944.72</v>
      </c>
      <c r="K475" s="527">
        <v>117944.72</v>
      </c>
      <c r="L475" s="527">
        <v>0</v>
      </c>
      <c r="M475" s="526"/>
    </row>
    <row r="476" spans="2:13">
      <c r="B476" s="530">
        <v>8251</v>
      </c>
      <c r="C476" s="529">
        <v>0</v>
      </c>
      <c r="D476" s="529">
        <v>0</v>
      </c>
      <c r="E476" s="529">
        <v>0</v>
      </c>
      <c r="F476" s="529">
        <v>3100</v>
      </c>
      <c r="G476" s="528" t="s">
        <v>763</v>
      </c>
      <c r="H476" s="527">
        <v>0</v>
      </c>
      <c r="I476" s="527"/>
      <c r="J476" s="527">
        <v>13420</v>
      </c>
      <c r="K476" s="527">
        <v>13420</v>
      </c>
      <c r="L476" s="527">
        <v>0</v>
      </c>
      <c r="M476" s="526"/>
    </row>
    <row r="477" spans="2:13">
      <c r="B477" s="530">
        <v>8251</v>
      </c>
      <c r="C477" s="529">
        <v>0</v>
      </c>
      <c r="D477" s="529">
        <v>0</v>
      </c>
      <c r="E477" s="529">
        <v>0</v>
      </c>
      <c r="F477" s="529">
        <v>3110</v>
      </c>
      <c r="G477" s="528" t="s">
        <v>761</v>
      </c>
      <c r="H477" s="527">
        <v>0</v>
      </c>
      <c r="I477" s="527"/>
      <c r="J477" s="527">
        <v>9198</v>
      </c>
      <c r="K477" s="527">
        <v>9198</v>
      </c>
      <c r="L477" s="527">
        <v>0</v>
      </c>
      <c r="M477" s="526"/>
    </row>
    <row r="478" spans="2:13">
      <c r="B478" s="530">
        <v>8251</v>
      </c>
      <c r="C478" s="529">
        <v>0</v>
      </c>
      <c r="D478" s="529">
        <v>0</v>
      </c>
      <c r="E478" s="529">
        <v>0</v>
      </c>
      <c r="F478" s="529">
        <v>3111</v>
      </c>
      <c r="G478" s="528" t="s">
        <v>759</v>
      </c>
      <c r="H478" s="527">
        <v>0</v>
      </c>
      <c r="I478" s="527"/>
      <c r="J478" s="527">
        <v>9198</v>
      </c>
      <c r="K478" s="527">
        <v>9198</v>
      </c>
      <c r="L478" s="527">
        <v>0</v>
      </c>
      <c r="M478" s="526"/>
    </row>
    <row r="479" spans="2:13">
      <c r="B479" s="530">
        <v>8251</v>
      </c>
      <c r="C479" s="529">
        <v>0</v>
      </c>
      <c r="D479" s="529">
        <v>0</v>
      </c>
      <c r="E479" s="529">
        <v>0</v>
      </c>
      <c r="F479" s="529">
        <v>3140</v>
      </c>
      <c r="G479" s="528" t="s">
        <v>746</v>
      </c>
      <c r="H479" s="527">
        <v>0</v>
      </c>
      <c r="I479" s="527"/>
      <c r="J479" s="527">
        <v>4222</v>
      </c>
      <c r="K479" s="527">
        <v>4222</v>
      </c>
      <c r="L479" s="527">
        <v>0</v>
      </c>
      <c r="M479" s="526"/>
    </row>
    <row r="480" spans="2:13">
      <c r="B480" s="530">
        <v>8251</v>
      </c>
      <c r="C480" s="529">
        <v>0</v>
      </c>
      <c r="D480" s="529">
        <v>0</v>
      </c>
      <c r="E480" s="529">
        <v>0</v>
      </c>
      <c r="F480" s="529">
        <v>3141</v>
      </c>
      <c r="G480" s="528" t="s">
        <v>744</v>
      </c>
      <c r="H480" s="527">
        <v>0</v>
      </c>
      <c r="I480" s="527"/>
      <c r="J480" s="527">
        <v>4222</v>
      </c>
      <c r="K480" s="527">
        <v>4222</v>
      </c>
      <c r="L480" s="527">
        <v>0</v>
      </c>
      <c r="M480" s="526"/>
    </row>
    <row r="481" spans="2:13">
      <c r="B481" s="530">
        <v>8251</v>
      </c>
      <c r="C481" s="529">
        <v>0</v>
      </c>
      <c r="D481" s="529">
        <v>0</v>
      </c>
      <c r="E481" s="529">
        <v>0</v>
      </c>
      <c r="F481" s="529">
        <v>3300</v>
      </c>
      <c r="G481" s="528" t="s">
        <v>734</v>
      </c>
      <c r="H481" s="527">
        <v>0</v>
      </c>
      <c r="I481" s="527"/>
      <c r="J481" s="527">
        <v>43558</v>
      </c>
      <c r="K481" s="527">
        <v>43558</v>
      </c>
      <c r="L481" s="527">
        <v>0</v>
      </c>
      <c r="M481" s="526"/>
    </row>
    <row r="482" spans="2:13">
      <c r="B482" s="530">
        <v>8251</v>
      </c>
      <c r="C482" s="529">
        <v>0</v>
      </c>
      <c r="D482" s="529">
        <v>0</v>
      </c>
      <c r="E482" s="529">
        <v>0</v>
      </c>
      <c r="F482" s="529">
        <v>3330</v>
      </c>
      <c r="G482" s="528" t="s">
        <v>732</v>
      </c>
      <c r="H482" s="527">
        <v>0</v>
      </c>
      <c r="I482" s="527"/>
      <c r="J482" s="527">
        <v>43558</v>
      </c>
      <c r="K482" s="527">
        <v>43558</v>
      </c>
      <c r="L482" s="527">
        <v>0</v>
      </c>
      <c r="M482" s="526"/>
    </row>
    <row r="483" spans="2:13">
      <c r="B483" s="530">
        <v>8251</v>
      </c>
      <c r="C483" s="529">
        <v>0</v>
      </c>
      <c r="D483" s="529">
        <v>0</v>
      </c>
      <c r="E483" s="529">
        <v>0</v>
      </c>
      <c r="F483" s="529">
        <v>3331</v>
      </c>
      <c r="G483" s="528" t="s">
        <v>730</v>
      </c>
      <c r="H483" s="527">
        <v>0</v>
      </c>
      <c r="I483" s="527"/>
      <c r="J483" s="527">
        <v>43558</v>
      </c>
      <c r="K483" s="527">
        <v>43558</v>
      </c>
      <c r="L483" s="527">
        <v>0</v>
      </c>
      <c r="M483" s="526"/>
    </row>
    <row r="484" spans="2:13">
      <c r="B484" s="530">
        <v>8251</v>
      </c>
      <c r="C484" s="529">
        <v>0</v>
      </c>
      <c r="D484" s="529">
        <v>0</v>
      </c>
      <c r="E484" s="529">
        <v>0</v>
      </c>
      <c r="F484" s="529">
        <v>3400</v>
      </c>
      <c r="G484" s="528" t="s">
        <v>724</v>
      </c>
      <c r="H484" s="527">
        <v>0</v>
      </c>
      <c r="I484" s="527"/>
      <c r="J484" s="527">
        <v>3729.72</v>
      </c>
      <c r="K484" s="527">
        <v>3729.72</v>
      </c>
      <c r="L484" s="527">
        <v>0</v>
      </c>
      <c r="M484" s="526"/>
    </row>
    <row r="485" spans="2:13">
      <c r="B485" s="530">
        <v>8251</v>
      </c>
      <c r="C485" s="529">
        <v>0</v>
      </c>
      <c r="D485" s="529">
        <v>0</v>
      </c>
      <c r="E485" s="529">
        <v>0</v>
      </c>
      <c r="F485" s="529">
        <v>3450</v>
      </c>
      <c r="G485" s="528" t="s">
        <v>722</v>
      </c>
      <c r="H485" s="527">
        <v>0</v>
      </c>
      <c r="I485" s="527"/>
      <c r="J485" s="527">
        <v>3729.72</v>
      </c>
      <c r="K485" s="527">
        <v>3729.72</v>
      </c>
      <c r="L485" s="527">
        <v>0</v>
      </c>
      <c r="M485" s="526"/>
    </row>
    <row r="486" spans="2:13">
      <c r="B486" s="530">
        <v>8251</v>
      </c>
      <c r="C486" s="529">
        <v>0</v>
      </c>
      <c r="D486" s="529">
        <v>0</v>
      </c>
      <c r="E486" s="529">
        <v>0</v>
      </c>
      <c r="F486" s="529">
        <v>3451</v>
      </c>
      <c r="G486" s="528" t="s">
        <v>720</v>
      </c>
      <c r="H486" s="527">
        <v>0</v>
      </c>
      <c r="I486" s="527"/>
      <c r="J486" s="527">
        <v>3729.72</v>
      </c>
      <c r="K486" s="527">
        <v>3729.72</v>
      </c>
      <c r="L486" s="527">
        <v>0</v>
      </c>
      <c r="M486" s="526"/>
    </row>
    <row r="487" spans="2:13">
      <c r="B487" s="530">
        <v>8251</v>
      </c>
      <c r="C487" s="529">
        <v>0</v>
      </c>
      <c r="D487" s="529">
        <v>0</v>
      </c>
      <c r="E487" s="529">
        <v>0</v>
      </c>
      <c r="F487" s="529">
        <v>3900</v>
      </c>
      <c r="G487" s="528" t="s">
        <v>716</v>
      </c>
      <c r="H487" s="527">
        <v>0</v>
      </c>
      <c r="I487" s="527"/>
      <c r="J487" s="527">
        <v>57237</v>
      </c>
      <c r="K487" s="527">
        <v>57237</v>
      </c>
      <c r="L487" s="527">
        <v>0</v>
      </c>
      <c r="M487" s="526"/>
    </row>
    <row r="488" spans="2:13">
      <c r="B488" s="530">
        <v>8251</v>
      </c>
      <c r="C488" s="529">
        <v>0</v>
      </c>
      <c r="D488" s="529">
        <v>0</v>
      </c>
      <c r="E488" s="529">
        <v>0</v>
      </c>
      <c r="F488" s="529">
        <v>3980</v>
      </c>
      <c r="G488" s="528" t="s">
        <v>714</v>
      </c>
      <c r="H488" s="527">
        <v>0</v>
      </c>
      <c r="I488" s="527"/>
      <c r="J488" s="527">
        <v>57237</v>
      </c>
      <c r="K488" s="527">
        <v>57237</v>
      </c>
      <c r="L488" s="527">
        <v>0</v>
      </c>
      <c r="M488" s="526"/>
    </row>
    <row r="489" spans="2:13">
      <c r="B489" s="530">
        <v>8251</v>
      </c>
      <c r="C489" s="529">
        <v>0</v>
      </c>
      <c r="D489" s="529">
        <v>0</v>
      </c>
      <c r="E489" s="529">
        <v>0</v>
      </c>
      <c r="F489" s="529">
        <v>3982</v>
      </c>
      <c r="G489" s="528" t="s">
        <v>712</v>
      </c>
      <c r="H489" s="527">
        <v>0</v>
      </c>
      <c r="I489" s="527"/>
      <c r="J489" s="527">
        <v>57237</v>
      </c>
      <c r="K489" s="527">
        <v>57237</v>
      </c>
      <c r="L489" s="527">
        <v>0</v>
      </c>
      <c r="M489" s="526"/>
    </row>
    <row r="490" spans="2:13">
      <c r="B490" s="530">
        <v>8256</v>
      </c>
      <c r="C490" s="529"/>
      <c r="D490" s="529"/>
      <c r="E490" s="529"/>
      <c r="F490" s="529"/>
      <c r="G490" s="528" t="s">
        <v>1035</v>
      </c>
      <c r="H490" s="527">
        <v>0</v>
      </c>
      <c r="I490" s="527"/>
      <c r="J490" s="527">
        <v>89.88</v>
      </c>
      <c r="K490" s="527">
        <v>89.88</v>
      </c>
      <c r="L490" s="527">
        <v>0</v>
      </c>
      <c r="M490" s="526"/>
    </row>
    <row r="491" spans="2:13">
      <c r="B491" s="530">
        <v>8256</v>
      </c>
      <c r="C491" s="529">
        <v>0</v>
      </c>
      <c r="D491" s="529">
        <v>0</v>
      </c>
      <c r="E491" s="529">
        <v>0</v>
      </c>
      <c r="F491" s="529">
        <v>5000</v>
      </c>
      <c r="G491" s="528" t="s">
        <v>691</v>
      </c>
      <c r="H491" s="527">
        <v>0</v>
      </c>
      <c r="I491" s="527"/>
      <c r="J491" s="527">
        <v>89.88</v>
      </c>
      <c r="K491" s="527">
        <v>89.88</v>
      </c>
      <c r="L491" s="527">
        <v>0</v>
      </c>
      <c r="M491" s="526"/>
    </row>
    <row r="492" spans="2:13">
      <c r="B492" s="530">
        <v>8256</v>
      </c>
      <c r="C492" s="529">
        <v>0</v>
      </c>
      <c r="D492" s="529">
        <v>0</v>
      </c>
      <c r="E492" s="529">
        <v>0</v>
      </c>
      <c r="F492" s="529">
        <v>5100</v>
      </c>
      <c r="G492" s="528" t="s">
        <v>689</v>
      </c>
      <c r="H492" s="527">
        <v>0</v>
      </c>
      <c r="I492" s="527"/>
      <c r="J492" s="527">
        <v>89.88</v>
      </c>
      <c r="K492" s="527">
        <v>89.88</v>
      </c>
      <c r="L492" s="527">
        <v>0</v>
      </c>
      <c r="M492" s="526"/>
    </row>
    <row r="493" spans="2:13">
      <c r="B493" s="530">
        <v>8256</v>
      </c>
      <c r="C493" s="529">
        <v>0</v>
      </c>
      <c r="D493" s="529">
        <v>0</v>
      </c>
      <c r="E493" s="529">
        <v>0</v>
      </c>
      <c r="F493" s="529">
        <v>5110</v>
      </c>
      <c r="G493" s="528" t="s">
        <v>687</v>
      </c>
      <c r="H493" s="527">
        <v>0</v>
      </c>
      <c r="I493" s="527"/>
      <c r="J493" s="527">
        <v>89.88</v>
      </c>
      <c r="K493" s="527">
        <v>89.88</v>
      </c>
      <c r="L493" s="527">
        <v>0</v>
      </c>
      <c r="M493" s="526"/>
    </row>
    <row r="494" spans="2:13">
      <c r="B494" s="530">
        <v>8256</v>
      </c>
      <c r="C494" s="529">
        <v>0</v>
      </c>
      <c r="D494" s="529">
        <v>0</v>
      </c>
      <c r="E494" s="529">
        <v>0</v>
      </c>
      <c r="F494" s="529">
        <v>5111</v>
      </c>
      <c r="G494" s="528" t="s">
        <v>685</v>
      </c>
      <c r="H494" s="527">
        <v>0</v>
      </c>
      <c r="I494" s="527"/>
      <c r="J494" s="527">
        <v>89.88</v>
      </c>
      <c r="K494" s="527">
        <v>89.88</v>
      </c>
      <c r="L494" s="527">
        <v>0</v>
      </c>
      <c r="M494" s="526"/>
    </row>
    <row r="495" spans="2:13">
      <c r="B495" s="530">
        <v>8270</v>
      </c>
      <c r="C495" s="529"/>
      <c r="D495" s="529"/>
      <c r="E495" s="529"/>
      <c r="F495" s="529"/>
      <c r="G495" s="528" t="s">
        <v>1006</v>
      </c>
      <c r="H495" s="527">
        <v>0</v>
      </c>
      <c r="I495" s="527"/>
      <c r="J495" s="527">
        <v>2559837.86</v>
      </c>
      <c r="K495" s="527">
        <v>0</v>
      </c>
      <c r="L495" s="527">
        <v>2559837.86</v>
      </c>
      <c r="M495" s="526"/>
    </row>
    <row r="496" spans="2:13">
      <c r="B496" s="530">
        <v>8271</v>
      </c>
      <c r="C496" s="529"/>
      <c r="D496" s="529"/>
      <c r="E496" s="529"/>
      <c r="F496" s="529"/>
      <c r="G496" s="528" t="s">
        <v>1005</v>
      </c>
      <c r="H496" s="527">
        <v>0</v>
      </c>
      <c r="I496" s="527"/>
      <c r="J496" s="527">
        <v>2559747.98</v>
      </c>
      <c r="K496" s="527">
        <v>0</v>
      </c>
      <c r="L496" s="527">
        <v>2559747.98</v>
      </c>
      <c r="M496" s="526"/>
    </row>
    <row r="497" spans="2:13">
      <c r="B497" s="530">
        <v>8271</v>
      </c>
      <c r="C497" s="529">
        <v>0</v>
      </c>
      <c r="D497" s="529">
        <v>0</v>
      </c>
      <c r="E497" s="529">
        <v>0</v>
      </c>
      <c r="F497" s="529">
        <v>1000</v>
      </c>
      <c r="G497" s="528" t="s">
        <v>1003</v>
      </c>
      <c r="H497" s="527">
        <v>0</v>
      </c>
      <c r="I497" s="527"/>
      <c r="J497" s="527">
        <v>2288031.9300000002</v>
      </c>
      <c r="K497" s="527">
        <v>0</v>
      </c>
      <c r="L497" s="527">
        <v>2288031.9300000002</v>
      </c>
      <c r="M497" s="526"/>
    </row>
    <row r="498" spans="2:13">
      <c r="B498" s="530">
        <v>8271</v>
      </c>
      <c r="C498" s="529">
        <v>0</v>
      </c>
      <c r="D498" s="529">
        <v>0</v>
      </c>
      <c r="E498" s="529">
        <v>0</v>
      </c>
      <c r="F498" s="529">
        <v>1100</v>
      </c>
      <c r="G498" s="528" t="s">
        <v>1001</v>
      </c>
      <c r="H498" s="527">
        <v>0</v>
      </c>
      <c r="I498" s="527"/>
      <c r="J498" s="527">
        <v>1541939.8</v>
      </c>
      <c r="K498" s="527">
        <v>0</v>
      </c>
      <c r="L498" s="527">
        <v>1541939.8</v>
      </c>
      <c r="M498" s="526"/>
    </row>
    <row r="499" spans="2:13">
      <c r="B499" s="530">
        <v>8271</v>
      </c>
      <c r="C499" s="529">
        <v>0</v>
      </c>
      <c r="D499" s="529">
        <v>0</v>
      </c>
      <c r="E499" s="529">
        <v>0</v>
      </c>
      <c r="F499" s="529">
        <v>1130</v>
      </c>
      <c r="G499" s="528" t="s">
        <v>999</v>
      </c>
      <c r="H499" s="527">
        <v>0</v>
      </c>
      <c r="I499" s="527"/>
      <c r="J499" s="527">
        <v>1541939.8</v>
      </c>
      <c r="K499" s="527">
        <v>0</v>
      </c>
      <c r="L499" s="527">
        <v>1541939.8</v>
      </c>
      <c r="M499" s="526"/>
    </row>
    <row r="500" spans="2:13">
      <c r="B500" s="530">
        <v>8271</v>
      </c>
      <c r="C500" s="529">
        <v>0</v>
      </c>
      <c r="D500" s="529">
        <v>0</v>
      </c>
      <c r="E500" s="529">
        <v>0</v>
      </c>
      <c r="F500" s="529">
        <v>1131</v>
      </c>
      <c r="G500" s="528" t="s">
        <v>997</v>
      </c>
      <c r="H500" s="527">
        <v>0</v>
      </c>
      <c r="I500" s="527"/>
      <c r="J500" s="527">
        <v>1541939.8</v>
      </c>
      <c r="K500" s="527">
        <v>0</v>
      </c>
      <c r="L500" s="527">
        <v>1541939.8</v>
      </c>
      <c r="M500" s="526"/>
    </row>
    <row r="501" spans="2:13">
      <c r="B501" s="530">
        <v>8271</v>
      </c>
      <c r="C501" s="529">
        <v>0</v>
      </c>
      <c r="D501" s="529">
        <v>0</v>
      </c>
      <c r="E501" s="529">
        <v>0</v>
      </c>
      <c r="F501" s="529">
        <v>1300</v>
      </c>
      <c r="G501" s="528" t="s">
        <v>971</v>
      </c>
      <c r="H501" s="527">
        <v>0</v>
      </c>
      <c r="I501" s="527"/>
      <c r="J501" s="527">
        <v>538399.59</v>
      </c>
      <c r="K501" s="527">
        <v>0</v>
      </c>
      <c r="L501" s="527">
        <v>538399.59</v>
      </c>
      <c r="M501" s="526"/>
    </row>
    <row r="502" spans="2:13">
      <c r="B502" s="530">
        <v>8271</v>
      </c>
      <c r="C502" s="529">
        <v>0</v>
      </c>
      <c r="D502" s="529">
        <v>0</v>
      </c>
      <c r="E502" s="529">
        <v>0</v>
      </c>
      <c r="F502" s="529">
        <v>1320</v>
      </c>
      <c r="G502" s="528" t="s">
        <v>969</v>
      </c>
      <c r="H502" s="527">
        <v>0</v>
      </c>
      <c r="I502" s="527"/>
      <c r="J502" s="527">
        <v>417722.57</v>
      </c>
      <c r="K502" s="527">
        <v>0</v>
      </c>
      <c r="L502" s="527">
        <v>417722.57</v>
      </c>
      <c r="M502" s="526"/>
    </row>
    <row r="503" spans="2:13">
      <c r="B503" s="530">
        <v>8271</v>
      </c>
      <c r="C503" s="529">
        <v>0</v>
      </c>
      <c r="D503" s="529">
        <v>0</v>
      </c>
      <c r="E503" s="529">
        <v>0</v>
      </c>
      <c r="F503" s="529">
        <v>1321</v>
      </c>
      <c r="G503" s="528" t="s">
        <v>967</v>
      </c>
      <c r="H503" s="527">
        <v>0</v>
      </c>
      <c r="I503" s="527"/>
      <c r="J503" s="527">
        <v>115159.31</v>
      </c>
      <c r="K503" s="527">
        <v>0</v>
      </c>
      <c r="L503" s="527">
        <v>115159.31</v>
      </c>
      <c r="M503" s="526"/>
    </row>
    <row r="504" spans="2:13">
      <c r="B504" s="530">
        <v>8271</v>
      </c>
      <c r="C504" s="529">
        <v>0</v>
      </c>
      <c r="D504" s="529">
        <v>0</v>
      </c>
      <c r="E504" s="529">
        <v>0</v>
      </c>
      <c r="F504" s="529">
        <v>1322</v>
      </c>
      <c r="G504" s="528" t="s">
        <v>961</v>
      </c>
      <c r="H504" s="527">
        <v>0</v>
      </c>
      <c r="I504" s="527"/>
      <c r="J504" s="527">
        <v>302563.26</v>
      </c>
      <c r="K504" s="527">
        <v>0</v>
      </c>
      <c r="L504" s="527">
        <v>302563.26</v>
      </c>
      <c r="M504" s="526"/>
    </row>
    <row r="505" spans="2:13">
      <c r="B505" s="530">
        <v>8271</v>
      </c>
      <c r="C505" s="529">
        <v>0</v>
      </c>
      <c r="D505" s="529">
        <v>0</v>
      </c>
      <c r="E505" s="529">
        <v>0</v>
      </c>
      <c r="F505" s="529">
        <v>1340</v>
      </c>
      <c r="G505" s="528" t="s">
        <v>957</v>
      </c>
      <c r="H505" s="527">
        <v>0</v>
      </c>
      <c r="I505" s="527"/>
      <c r="J505" s="527">
        <v>120677.02</v>
      </c>
      <c r="K505" s="527">
        <v>0</v>
      </c>
      <c r="L505" s="527">
        <v>120677.02</v>
      </c>
      <c r="M505" s="526"/>
    </row>
    <row r="506" spans="2:13">
      <c r="B506" s="530">
        <v>8271</v>
      </c>
      <c r="C506" s="529">
        <v>0</v>
      </c>
      <c r="D506" s="529">
        <v>0</v>
      </c>
      <c r="E506" s="529">
        <v>0</v>
      </c>
      <c r="F506" s="529">
        <v>1345</v>
      </c>
      <c r="G506" s="528" t="s">
        <v>955</v>
      </c>
      <c r="H506" s="527">
        <v>0</v>
      </c>
      <c r="I506" s="527"/>
      <c r="J506" s="527">
        <v>120677.02</v>
      </c>
      <c r="K506" s="527">
        <v>0</v>
      </c>
      <c r="L506" s="527">
        <v>120677.02</v>
      </c>
      <c r="M506" s="526"/>
    </row>
    <row r="507" spans="2:13">
      <c r="B507" s="530">
        <v>8271</v>
      </c>
      <c r="C507" s="529">
        <v>0</v>
      </c>
      <c r="D507" s="529">
        <v>0</v>
      </c>
      <c r="E507" s="529">
        <v>0</v>
      </c>
      <c r="F507" s="529">
        <v>1400</v>
      </c>
      <c r="G507" s="528" t="s">
        <v>897</v>
      </c>
      <c r="H507" s="527">
        <v>0</v>
      </c>
      <c r="I507" s="527"/>
      <c r="J507" s="527">
        <v>207692.54</v>
      </c>
      <c r="K507" s="527">
        <v>0</v>
      </c>
      <c r="L507" s="527">
        <v>207692.54</v>
      </c>
      <c r="M507" s="526"/>
    </row>
    <row r="508" spans="2:13">
      <c r="B508" s="530">
        <v>8271</v>
      </c>
      <c r="C508" s="529">
        <v>0</v>
      </c>
      <c r="D508" s="529">
        <v>0</v>
      </c>
      <c r="E508" s="529">
        <v>0</v>
      </c>
      <c r="F508" s="529">
        <v>1410</v>
      </c>
      <c r="G508" s="528" t="s">
        <v>895</v>
      </c>
      <c r="H508" s="527">
        <v>0</v>
      </c>
      <c r="I508" s="527"/>
      <c r="J508" s="527">
        <v>207692.54</v>
      </c>
      <c r="K508" s="527">
        <v>0</v>
      </c>
      <c r="L508" s="527">
        <v>207692.54</v>
      </c>
      <c r="M508" s="526"/>
    </row>
    <row r="509" spans="2:13">
      <c r="B509" s="530">
        <v>8271</v>
      </c>
      <c r="C509" s="529">
        <v>0</v>
      </c>
      <c r="D509" s="529">
        <v>0</v>
      </c>
      <c r="E509" s="529">
        <v>0</v>
      </c>
      <c r="F509" s="529">
        <v>1412</v>
      </c>
      <c r="G509" s="528" t="s">
        <v>893</v>
      </c>
      <c r="H509" s="527">
        <v>0</v>
      </c>
      <c r="I509" s="527"/>
      <c r="J509" s="527">
        <v>85345.24</v>
      </c>
      <c r="K509" s="527">
        <v>0</v>
      </c>
      <c r="L509" s="527">
        <v>85345.24</v>
      </c>
      <c r="M509" s="526"/>
    </row>
    <row r="510" spans="2:13">
      <c r="B510" s="530">
        <v>8271</v>
      </c>
      <c r="C510" s="529">
        <v>0</v>
      </c>
      <c r="D510" s="529">
        <v>0</v>
      </c>
      <c r="E510" s="529">
        <v>0</v>
      </c>
      <c r="F510" s="529">
        <v>1413</v>
      </c>
      <c r="G510" s="528" t="s">
        <v>885</v>
      </c>
      <c r="H510" s="527">
        <v>0</v>
      </c>
      <c r="I510" s="527"/>
      <c r="J510" s="527">
        <v>69051.58</v>
      </c>
      <c r="K510" s="527">
        <v>0</v>
      </c>
      <c r="L510" s="527">
        <v>69051.58</v>
      </c>
      <c r="M510" s="526"/>
    </row>
    <row r="511" spans="2:13">
      <c r="B511" s="530">
        <v>8271</v>
      </c>
      <c r="C511" s="529">
        <v>0</v>
      </c>
      <c r="D511" s="529">
        <v>0</v>
      </c>
      <c r="E511" s="529">
        <v>0</v>
      </c>
      <c r="F511" s="529">
        <v>1414</v>
      </c>
      <c r="G511" s="528" t="s">
        <v>877</v>
      </c>
      <c r="H511" s="527">
        <v>0</v>
      </c>
      <c r="I511" s="527"/>
      <c r="J511" s="527">
        <v>20226.57</v>
      </c>
      <c r="K511" s="527">
        <v>0</v>
      </c>
      <c r="L511" s="527">
        <v>20226.57</v>
      </c>
      <c r="M511" s="526"/>
    </row>
    <row r="512" spans="2:13">
      <c r="B512" s="530">
        <v>8271</v>
      </c>
      <c r="C512" s="529">
        <v>0</v>
      </c>
      <c r="D512" s="529">
        <v>0</v>
      </c>
      <c r="E512" s="529">
        <v>0</v>
      </c>
      <c r="F512" s="529">
        <v>1415</v>
      </c>
      <c r="G512" s="528" t="s">
        <v>869</v>
      </c>
      <c r="H512" s="527">
        <v>0</v>
      </c>
      <c r="I512" s="527"/>
      <c r="J512" s="527">
        <v>26899</v>
      </c>
      <c r="K512" s="527">
        <v>0</v>
      </c>
      <c r="L512" s="527">
        <v>26899</v>
      </c>
      <c r="M512" s="526"/>
    </row>
    <row r="513" spans="2:13">
      <c r="B513" s="530">
        <v>8271</v>
      </c>
      <c r="C513" s="529">
        <v>0</v>
      </c>
      <c r="D513" s="529">
        <v>0</v>
      </c>
      <c r="E513" s="529">
        <v>0</v>
      </c>
      <c r="F513" s="529">
        <v>1416</v>
      </c>
      <c r="G513" s="528" t="s">
        <v>861</v>
      </c>
      <c r="H513" s="527">
        <v>0</v>
      </c>
      <c r="I513" s="527"/>
      <c r="J513" s="527">
        <v>6170.15</v>
      </c>
      <c r="K513" s="527">
        <v>0</v>
      </c>
      <c r="L513" s="527">
        <v>6170.15</v>
      </c>
      <c r="M513" s="526"/>
    </row>
    <row r="514" spans="2:13">
      <c r="B514" s="530">
        <v>8271</v>
      </c>
      <c r="C514" s="529">
        <v>0</v>
      </c>
      <c r="D514" s="529">
        <v>0</v>
      </c>
      <c r="E514" s="529">
        <v>0</v>
      </c>
      <c r="F514" s="529">
        <v>2000</v>
      </c>
      <c r="G514" s="528" t="s">
        <v>850</v>
      </c>
      <c r="H514" s="527">
        <v>0</v>
      </c>
      <c r="I514" s="527"/>
      <c r="J514" s="527">
        <v>153771.32999999999</v>
      </c>
      <c r="K514" s="527">
        <v>0</v>
      </c>
      <c r="L514" s="527">
        <v>153771.32999999999</v>
      </c>
      <c r="M514" s="526"/>
    </row>
    <row r="515" spans="2:13">
      <c r="B515" s="530">
        <v>8271</v>
      </c>
      <c r="C515" s="529">
        <v>0</v>
      </c>
      <c r="D515" s="529">
        <v>0</v>
      </c>
      <c r="E515" s="529">
        <v>0</v>
      </c>
      <c r="F515" s="529">
        <v>2100</v>
      </c>
      <c r="G515" s="528" t="s">
        <v>848</v>
      </c>
      <c r="H515" s="527">
        <v>0</v>
      </c>
      <c r="I515" s="527"/>
      <c r="J515" s="527">
        <v>9986.59</v>
      </c>
      <c r="K515" s="527">
        <v>0</v>
      </c>
      <c r="L515" s="527">
        <v>9986.59</v>
      </c>
      <c r="M515" s="526"/>
    </row>
    <row r="516" spans="2:13">
      <c r="B516" s="530">
        <v>8271</v>
      </c>
      <c r="C516" s="529">
        <v>0</v>
      </c>
      <c r="D516" s="529">
        <v>0</v>
      </c>
      <c r="E516" s="529">
        <v>0</v>
      </c>
      <c r="F516" s="529">
        <v>2110</v>
      </c>
      <c r="G516" s="528" t="s">
        <v>846</v>
      </c>
      <c r="H516" s="527">
        <v>0</v>
      </c>
      <c r="I516" s="527"/>
      <c r="J516" s="527">
        <v>2780.38</v>
      </c>
      <c r="K516" s="527">
        <v>0</v>
      </c>
      <c r="L516" s="527">
        <v>2780.38</v>
      </c>
      <c r="M516" s="526"/>
    </row>
    <row r="517" spans="2:13">
      <c r="B517" s="530">
        <v>8271</v>
      </c>
      <c r="C517" s="529">
        <v>0</v>
      </c>
      <c r="D517" s="529">
        <v>0</v>
      </c>
      <c r="E517" s="529">
        <v>0</v>
      </c>
      <c r="F517" s="529">
        <v>2111</v>
      </c>
      <c r="G517" s="528" t="s">
        <v>844</v>
      </c>
      <c r="H517" s="527">
        <v>0</v>
      </c>
      <c r="I517" s="527"/>
      <c r="J517" s="527">
        <v>2780.38</v>
      </c>
      <c r="K517" s="527">
        <v>0</v>
      </c>
      <c r="L517" s="527">
        <v>2780.38</v>
      </c>
      <c r="M517" s="526"/>
    </row>
    <row r="518" spans="2:13">
      <c r="B518" s="530">
        <v>8271</v>
      </c>
      <c r="C518" s="529">
        <v>0</v>
      </c>
      <c r="D518" s="529">
        <v>0</v>
      </c>
      <c r="E518" s="529">
        <v>0</v>
      </c>
      <c r="F518" s="529">
        <v>2120</v>
      </c>
      <c r="G518" s="528" t="s">
        <v>838</v>
      </c>
      <c r="H518" s="527">
        <v>0</v>
      </c>
      <c r="I518" s="527"/>
      <c r="J518" s="527">
        <v>2500</v>
      </c>
      <c r="K518" s="527">
        <v>0</v>
      </c>
      <c r="L518" s="527">
        <v>2500</v>
      </c>
      <c r="M518" s="526"/>
    </row>
    <row r="519" spans="2:13">
      <c r="B519" s="530">
        <v>8271</v>
      </c>
      <c r="C519" s="529">
        <v>0</v>
      </c>
      <c r="D519" s="529">
        <v>0</v>
      </c>
      <c r="E519" s="529">
        <v>0</v>
      </c>
      <c r="F519" s="529">
        <v>2121</v>
      </c>
      <c r="G519" s="528" t="s">
        <v>836</v>
      </c>
      <c r="H519" s="527">
        <v>0</v>
      </c>
      <c r="I519" s="527"/>
      <c r="J519" s="527">
        <v>2500</v>
      </c>
      <c r="K519" s="527">
        <v>0</v>
      </c>
      <c r="L519" s="527">
        <v>2500</v>
      </c>
      <c r="M519" s="526"/>
    </row>
    <row r="520" spans="2:13">
      <c r="B520" s="530">
        <v>8271</v>
      </c>
      <c r="C520" s="529">
        <v>0</v>
      </c>
      <c r="D520" s="529">
        <v>0</v>
      </c>
      <c r="E520" s="529">
        <v>0</v>
      </c>
      <c r="F520" s="529">
        <v>2140</v>
      </c>
      <c r="G520" s="528" t="s">
        <v>832</v>
      </c>
      <c r="H520" s="527">
        <v>0</v>
      </c>
      <c r="I520" s="527"/>
      <c r="J520" s="527">
        <v>1500</v>
      </c>
      <c r="K520" s="527">
        <v>0</v>
      </c>
      <c r="L520" s="527">
        <v>1500</v>
      </c>
      <c r="M520" s="526"/>
    </row>
    <row r="521" spans="2:13">
      <c r="B521" s="530">
        <v>8271</v>
      </c>
      <c r="C521" s="529">
        <v>0</v>
      </c>
      <c r="D521" s="529">
        <v>0</v>
      </c>
      <c r="E521" s="529">
        <v>0</v>
      </c>
      <c r="F521" s="529">
        <v>2141</v>
      </c>
      <c r="G521" s="528" t="s">
        <v>830</v>
      </c>
      <c r="H521" s="527">
        <v>0</v>
      </c>
      <c r="I521" s="527"/>
      <c r="J521" s="527">
        <v>1500</v>
      </c>
      <c r="K521" s="527">
        <v>0</v>
      </c>
      <c r="L521" s="527">
        <v>1500</v>
      </c>
      <c r="M521" s="526"/>
    </row>
    <row r="522" spans="2:13">
      <c r="B522" s="530">
        <v>8271</v>
      </c>
      <c r="C522" s="529">
        <v>0</v>
      </c>
      <c r="D522" s="529">
        <v>0</v>
      </c>
      <c r="E522" s="529">
        <v>0</v>
      </c>
      <c r="F522" s="529">
        <v>2160</v>
      </c>
      <c r="G522" s="528" t="s">
        <v>827</v>
      </c>
      <c r="H522" s="527">
        <v>0</v>
      </c>
      <c r="I522" s="527"/>
      <c r="J522" s="527">
        <v>3206.21</v>
      </c>
      <c r="K522" s="527">
        <v>0</v>
      </c>
      <c r="L522" s="527">
        <v>3206.21</v>
      </c>
      <c r="M522" s="526"/>
    </row>
    <row r="523" spans="2:13">
      <c r="B523" s="530">
        <v>8271</v>
      </c>
      <c r="C523" s="529">
        <v>0</v>
      </c>
      <c r="D523" s="529">
        <v>0</v>
      </c>
      <c r="E523" s="529">
        <v>0</v>
      </c>
      <c r="F523" s="529">
        <v>2161</v>
      </c>
      <c r="G523" s="528" t="s">
        <v>825</v>
      </c>
      <c r="H523" s="527">
        <v>0</v>
      </c>
      <c r="I523" s="527"/>
      <c r="J523" s="527">
        <v>3206.21</v>
      </c>
      <c r="K523" s="527">
        <v>0</v>
      </c>
      <c r="L523" s="527">
        <v>3206.21</v>
      </c>
      <c r="M523" s="526"/>
    </row>
    <row r="524" spans="2:13">
      <c r="B524" s="530">
        <v>8271</v>
      </c>
      <c r="C524" s="529">
        <v>0</v>
      </c>
      <c r="D524" s="529">
        <v>0</v>
      </c>
      <c r="E524" s="529">
        <v>0</v>
      </c>
      <c r="F524" s="529">
        <v>2200</v>
      </c>
      <c r="G524" s="528" t="s">
        <v>820</v>
      </c>
      <c r="H524" s="527">
        <v>0</v>
      </c>
      <c r="I524" s="527"/>
      <c r="J524" s="527">
        <v>14096</v>
      </c>
      <c r="K524" s="527">
        <v>0</v>
      </c>
      <c r="L524" s="527">
        <v>14096</v>
      </c>
      <c r="M524" s="526"/>
    </row>
    <row r="525" spans="2:13">
      <c r="B525" s="530">
        <v>8271</v>
      </c>
      <c r="C525" s="529">
        <v>0</v>
      </c>
      <c r="D525" s="529">
        <v>0</v>
      </c>
      <c r="E525" s="529">
        <v>0</v>
      </c>
      <c r="F525" s="529">
        <v>2210</v>
      </c>
      <c r="G525" s="528" t="s">
        <v>817</v>
      </c>
      <c r="H525" s="527">
        <v>0</v>
      </c>
      <c r="I525" s="527"/>
      <c r="J525" s="527">
        <v>9384</v>
      </c>
      <c r="K525" s="527">
        <v>0</v>
      </c>
      <c r="L525" s="527">
        <v>9384</v>
      </c>
      <c r="M525" s="526"/>
    </row>
    <row r="526" spans="2:13">
      <c r="B526" s="530">
        <v>8271</v>
      </c>
      <c r="C526" s="529">
        <v>0</v>
      </c>
      <c r="D526" s="529">
        <v>0</v>
      </c>
      <c r="E526" s="529">
        <v>0</v>
      </c>
      <c r="F526" s="529">
        <v>2211</v>
      </c>
      <c r="G526" s="528" t="s">
        <v>817</v>
      </c>
      <c r="H526" s="527">
        <v>0</v>
      </c>
      <c r="I526" s="527"/>
      <c r="J526" s="527">
        <v>9384</v>
      </c>
      <c r="K526" s="527">
        <v>0</v>
      </c>
      <c r="L526" s="527">
        <v>9384</v>
      </c>
      <c r="M526" s="526"/>
    </row>
    <row r="527" spans="2:13">
      <c r="B527" s="530">
        <v>8271</v>
      </c>
      <c r="C527" s="529">
        <v>0</v>
      </c>
      <c r="D527" s="529">
        <v>0</v>
      </c>
      <c r="E527" s="529">
        <v>0</v>
      </c>
      <c r="F527" s="529">
        <v>2230</v>
      </c>
      <c r="G527" s="528" t="s">
        <v>811</v>
      </c>
      <c r="H527" s="527">
        <v>0</v>
      </c>
      <c r="I527" s="527"/>
      <c r="J527" s="527">
        <v>4712</v>
      </c>
      <c r="K527" s="527">
        <v>0</v>
      </c>
      <c r="L527" s="527">
        <v>4712</v>
      </c>
      <c r="M527" s="526"/>
    </row>
    <row r="528" spans="2:13">
      <c r="B528" s="530">
        <v>8271</v>
      </c>
      <c r="C528" s="529">
        <v>0</v>
      </c>
      <c r="D528" s="529">
        <v>0</v>
      </c>
      <c r="E528" s="529">
        <v>0</v>
      </c>
      <c r="F528" s="529">
        <v>2231</v>
      </c>
      <c r="G528" s="528" t="s">
        <v>811</v>
      </c>
      <c r="H528" s="527">
        <v>0</v>
      </c>
      <c r="I528" s="527"/>
      <c r="J528" s="527">
        <v>4712</v>
      </c>
      <c r="K528" s="527">
        <v>0</v>
      </c>
      <c r="L528" s="527">
        <v>4712</v>
      </c>
      <c r="M528" s="526"/>
    </row>
    <row r="529" spans="2:13">
      <c r="B529" s="530">
        <v>8271</v>
      </c>
      <c r="C529" s="529">
        <v>0</v>
      </c>
      <c r="D529" s="529">
        <v>0</v>
      </c>
      <c r="E529" s="529">
        <v>0</v>
      </c>
      <c r="F529" s="529">
        <v>2600</v>
      </c>
      <c r="G529" s="528" t="s">
        <v>807</v>
      </c>
      <c r="H529" s="527">
        <v>0</v>
      </c>
      <c r="I529" s="527"/>
      <c r="J529" s="527">
        <v>9772.86</v>
      </c>
      <c r="K529" s="527">
        <v>0</v>
      </c>
      <c r="L529" s="527">
        <v>9772.86</v>
      </c>
      <c r="M529" s="526"/>
    </row>
    <row r="530" spans="2:13">
      <c r="B530" s="530">
        <v>8271</v>
      </c>
      <c r="C530" s="529">
        <v>0</v>
      </c>
      <c r="D530" s="529">
        <v>0</v>
      </c>
      <c r="E530" s="529">
        <v>0</v>
      </c>
      <c r="F530" s="529">
        <v>2610</v>
      </c>
      <c r="G530" s="528" t="s">
        <v>804</v>
      </c>
      <c r="H530" s="527">
        <v>0</v>
      </c>
      <c r="I530" s="527"/>
      <c r="J530" s="527">
        <v>9772.86</v>
      </c>
      <c r="K530" s="527">
        <v>0</v>
      </c>
      <c r="L530" s="527">
        <v>9772.86</v>
      </c>
      <c r="M530" s="526"/>
    </row>
    <row r="531" spans="2:13">
      <c r="B531" s="530">
        <v>8271</v>
      </c>
      <c r="C531" s="529">
        <v>0</v>
      </c>
      <c r="D531" s="529">
        <v>0</v>
      </c>
      <c r="E531" s="529">
        <v>0</v>
      </c>
      <c r="F531" s="529">
        <v>2611</v>
      </c>
      <c r="G531" s="528" t="s">
        <v>804</v>
      </c>
      <c r="H531" s="527">
        <v>0</v>
      </c>
      <c r="I531" s="527"/>
      <c r="J531" s="527">
        <v>9772.86</v>
      </c>
      <c r="K531" s="527">
        <v>0</v>
      </c>
      <c r="L531" s="527">
        <v>9772.86</v>
      </c>
      <c r="M531" s="526"/>
    </row>
    <row r="532" spans="2:13">
      <c r="B532" s="530">
        <v>8271</v>
      </c>
      <c r="C532" s="529">
        <v>0</v>
      </c>
      <c r="D532" s="529">
        <v>0</v>
      </c>
      <c r="E532" s="529">
        <v>0</v>
      </c>
      <c r="F532" s="529">
        <v>2700</v>
      </c>
      <c r="G532" s="528" t="s">
        <v>798</v>
      </c>
      <c r="H532" s="527">
        <v>0</v>
      </c>
      <c r="I532" s="527"/>
      <c r="J532" s="527">
        <v>111613.73</v>
      </c>
      <c r="K532" s="527">
        <v>0</v>
      </c>
      <c r="L532" s="527">
        <v>111613.73</v>
      </c>
      <c r="M532" s="526"/>
    </row>
    <row r="533" spans="2:13">
      <c r="B533" s="530">
        <v>8271</v>
      </c>
      <c r="C533" s="529">
        <v>0</v>
      </c>
      <c r="D533" s="529">
        <v>0</v>
      </c>
      <c r="E533" s="529">
        <v>0</v>
      </c>
      <c r="F533" s="529">
        <v>2730</v>
      </c>
      <c r="G533" s="528" t="s">
        <v>795</v>
      </c>
      <c r="H533" s="527">
        <v>0</v>
      </c>
      <c r="I533" s="527"/>
      <c r="J533" s="527">
        <v>111613.73</v>
      </c>
      <c r="K533" s="527">
        <v>0</v>
      </c>
      <c r="L533" s="527">
        <v>111613.73</v>
      </c>
      <c r="M533" s="526"/>
    </row>
    <row r="534" spans="2:13">
      <c r="B534" s="530">
        <v>8271</v>
      </c>
      <c r="C534" s="529">
        <v>0</v>
      </c>
      <c r="D534" s="529">
        <v>0</v>
      </c>
      <c r="E534" s="529">
        <v>0</v>
      </c>
      <c r="F534" s="529">
        <v>2731</v>
      </c>
      <c r="G534" s="528" t="s">
        <v>795</v>
      </c>
      <c r="H534" s="527">
        <v>0</v>
      </c>
      <c r="I534" s="527"/>
      <c r="J534" s="527">
        <v>111613.73</v>
      </c>
      <c r="K534" s="527">
        <v>0</v>
      </c>
      <c r="L534" s="527">
        <v>111613.73</v>
      </c>
      <c r="M534" s="526"/>
    </row>
    <row r="535" spans="2:13">
      <c r="B535" s="530">
        <v>8271</v>
      </c>
      <c r="C535" s="529">
        <v>0</v>
      </c>
      <c r="D535" s="529">
        <v>0</v>
      </c>
      <c r="E535" s="529">
        <v>0</v>
      </c>
      <c r="F535" s="529">
        <v>2900</v>
      </c>
      <c r="G535" s="528" t="s">
        <v>786</v>
      </c>
      <c r="H535" s="527">
        <v>0</v>
      </c>
      <c r="I535" s="527"/>
      <c r="J535" s="527">
        <v>8302.15</v>
      </c>
      <c r="K535" s="527">
        <v>0</v>
      </c>
      <c r="L535" s="527">
        <v>8302.15</v>
      </c>
      <c r="M535" s="526"/>
    </row>
    <row r="536" spans="2:13">
      <c r="B536" s="530">
        <v>8271</v>
      </c>
      <c r="C536" s="529">
        <v>0</v>
      </c>
      <c r="D536" s="529">
        <v>0</v>
      </c>
      <c r="E536" s="529">
        <v>0</v>
      </c>
      <c r="F536" s="529">
        <v>2920</v>
      </c>
      <c r="G536" s="528" t="s">
        <v>783</v>
      </c>
      <c r="H536" s="527">
        <v>0</v>
      </c>
      <c r="I536" s="527"/>
      <c r="J536" s="527">
        <v>1102</v>
      </c>
      <c r="K536" s="527">
        <v>0</v>
      </c>
      <c r="L536" s="527">
        <v>1102</v>
      </c>
      <c r="M536" s="526"/>
    </row>
    <row r="537" spans="2:13">
      <c r="B537" s="530">
        <v>8271</v>
      </c>
      <c r="C537" s="529">
        <v>0</v>
      </c>
      <c r="D537" s="529">
        <v>0</v>
      </c>
      <c r="E537" s="529">
        <v>0</v>
      </c>
      <c r="F537" s="529">
        <v>2921</v>
      </c>
      <c r="G537" s="528" t="s">
        <v>783</v>
      </c>
      <c r="H537" s="527">
        <v>0</v>
      </c>
      <c r="I537" s="527"/>
      <c r="J537" s="527">
        <v>1102</v>
      </c>
      <c r="K537" s="527">
        <v>0</v>
      </c>
      <c r="L537" s="527">
        <v>1102</v>
      </c>
      <c r="M537" s="526"/>
    </row>
    <row r="538" spans="2:13">
      <c r="B538" s="530">
        <v>8271</v>
      </c>
      <c r="C538" s="529">
        <v>0</v>
      </c>
      <c r="D538" s="529">
        <v>0</v>
      </c>
      <c r="E538" s="529">
        <v>0</v>
      </c>
      <c r="F538" s="529">
        <v>2990</v>
      </c>
      <c r="G538" s="528" t="s">
        <v>780</v>
      </c>
      <c r="H538" s="527">
        <v>0</v>
      </c>
      <c r="I538" s="527"/>
      <c r="J538" s="527">
        <v>7200.15</v>
      </c>
      <c r="K538" s="527">
        <v>0</v>
      </c>
      <c r="L538" s="527">
        <v>7200.15</v>
      </c>
      <c r="M538" s="526"/>
    </row>
    <row r="539" spans="2:13">
      <c r="B539" s="530">
        <v>8271</v>
      </c>
      <c r="C539" s="529">
        <v>0</v>
      </c>
      <c r="D539" s="529">
        <v>0</v>
      </c>
      <c r="E539" s="529">
        <v>0</v>
      </c>
      <c r="F539" s="529">
        <v>2992</v>
      </c>
      <c r="G539" s="528" t="s">
        <v>778</v>
      </c>
      <c r="H539" s="527">
        <v>0</v>
      </c>
      <c r="I539" s="527"/>
      <c r="J539" s="527">
        <v>7200.15</v>
      </c>
      <c r="K539" s="527">
        <v>0</v>
      </c>
      <c r="L539" s="527">
        <v>7200.15</v>
      </c>
      <c r="M539" s="526"/>
    </row>
    <row r="540" spans="2:13">
      <c r="B540" s="530">
        <v>8271</v>
      </c>
      <c r="C540" s="529">
        <v>0</v>
      </c>
      <c r="D540" s="529">
        <v>0</v>
      </c>
      <c r="E540" s="529">
        <v>0</v>
      </c>
      <c r="F540" s="529">
        <v>3000</v>
      </c>
      <c r="G540" s="528" t="s">
        <v>765</v>
      </c>
      <c r="H540" s="527">
        <v>0</v>
      </c>
      <c r="I540" s="527"/>
      <c r="J540" s="527">
        <v>117944.72</v>
      </c>
      <c r="K540" s="527">
        <v>0</v>
      </c>
      <c r="L540" s="527">
        <v>117944.72</v>
      </c>
      <c r="M540" s="526"/>
    </row>
    <row r="541" spans="2:13">
      <c r="B541" s="530">
        <v>8271</v>
      </c>
      <c r="C541" s="529">
        <v>0</v>
      </c>
      <c r="D541" s="529">
        <v>0</v>
      </c>
      <c r="E541" s="529">
        <v>0</v>
      </c>
      <c r="F541" s="529">
        <v>3100</v>
      </c>
      <c r="G541" s="528" t="s">
        <v>763</v>
      </c>
      <c r="H541" s="527">
        <v>0</v>
      </c>
      <c r="I541" s="527"/>
      <c r="J541" s="527">
        <v>13420</v>
      </c>
      <c r="K541" s="527">
        <v>0</v>
      </c>
      <c r="L541" s="527">
        <v>13420</v>
      </c>
      <c r="M541" s="526"/>
    </row>
    <row r="542" spans="2:13">
      <c r="B542" s="530">
        <v>8271</v>
      </c>
      <c r="C542" s="529">
        <v>0</v>
      </c>
      <c r="D542" s="529">
        <v>0</v>
      </c>
      <c r="E542" s="529">
        <v>0</v>
      </c>
      <c r="F542" s="529">
        <v>3110</v>
      </c>
      <c r="G542" s="528" t="s">
        <v>761</v>
      </c>
      <c r="H542" s="527">
        <v>0</v>
      </c>
      <c r="I542" s="527"/>
      <c r="J542" s="527">
        <v>9198</v>
      </c>
      <c r="K542" s="527">
        <v>0</v>
      </c>
      <c r="L542" s="527">
        <v>9198</v>
      </c>
      <c r="M542" s="526"/>
    </row>
    <row r="543" spans="2:13">
      <c r="B543" s="530">
        <v>8271</v>
      </c>
      <c r="C543" s="529">
        <v>0</v>
      </c>
      <c r="D543" s="529">
        <v>0</v>
      </c>
      <c r="E543" s="529">
        <v>0</v>
      </c>
      <c r="F543" s="529">
        <v>3111</v>
      </c>
      <c r="G543" s="528" t="s">
        <v>759</v>
      </c>
      <c r="H543" s="527">
        <v>0</v>
      </c>
      <c r="I543" s="527"/>
      <c r="J543" s="527">
        <v>9198</v>
      </c>
      <c r="K543" s="527">
        <v>0</v>
      </c>
      <c r="L543" s="527">
        <v>9198</v>
      </c>
      <c r="M543" s="526"/>
    </row>
    <row r="544" spans="2:13">
      <c r="B544" s="530">
        <v>8271</v>
      </c>
      <c r="C544" s="529">
        <v>0</v>
      </c>
      <c r="D544" s="529">
        <v>0</v>
      </c>
      <c r="E544" s="529">
        <v>0</v>
      </c>
      <c r="F544" s="529">
        <v>3140</v>
      </c>
      <c r="G544" s="528" t="s">
        <v>746</v>
      </c>
      <c r="H544" s="527">
        <v>0</v>
      </c>
      <c r="I544" s="527"/>
      <c r="J544" s="527">
        <v>4222</v>
      </c>
      <c r="K544" s="527">
        <v>0</v>
      </c>
      <c r="L544" s="527">
        <v>4222</v>
      </c>
      <c r="M544" s="526"/>
    </row>
    <row r="545" spans="2:13">
      <c r="B545" s="530">
        <v>8271</v>
      </c>
      <c r="C545" s="529">
        <v>0</v>
      </c>
      <c r="D545" s="529">
        <v>0</v>
      </c>
      <c r="E545" s="529">
        <v>0</v>
      </c>
      <c r="F545" s="529">
        <v>3141</v>
      </c>
      <c r="G545" s="528" t="s">
        <v>744</v>
      </c>
      <c r="H545" s="527">
        <v>0</v>
      </c>
      <c r="I545" s="527"/>
      <c r="J545" s="527">
        <v>4222</v>
      </c>
      <c r="K545" s="527">
        <v>0</v>
      </c>
      <c r="L545" s="527">
        <v>4222</v>
      </c>
      <c r="M545" s="526"/>
    </row>
    <row r="546" spans="2:13">
      <c r="B546" s="530">
        <v>8271</v>
      </c>
      <c r="C546" s="529">
        <v>0</v>
      </c>
      <c r="D546" s="529">
        <v>0</v>
      </c>
      <c r="E546" s="529">
        <v>0</v>
      </c>
      <c r="F546" s="529">
        <v>3300</v>
      </c>
      <c r="G546" s="528" t="s">
        <v>734</v>
      </c>
      <c r="H546" s="527">
        <v>0</v>
      </c>
      <c r="I546" s="527"/>
      <c r="J546" s="527">
        <v>43558</v>
      </c>
      <c r="K546" s="527">
        <v>0</v>
      </c>
      <c r="L546" s="527">
        <v>43558</v>
      </c>
      <c r="M546" s="526"/>
    </row>
    <row r="547" spans="2:13">
      <c r="B547" s="530">
        <v>8271</v>
      </c>
      <c r="C547" s="529">
        <v>0</v>
      </c>
      <c r="D547" s="529">
        <v>0</v>
      </c>
      <c r="E547" s="529">
        <v>0</v>
      </c>
      <c r="F547" s="529">
        <v>3330</v>
      </c>
      <c r="G547" s="528" t="s">
        <v>732</v>
      </c>
      <c r="H547" s="527">
        <v>0</v>
      </c>
      <c r="I547" s="527"/>
      <c r="J547" s="527">
        <v>43558</v>
      </c>
      <c r="K547" s="527">
        <v>0</v>
      </c>
      <c r="L547" s="527">
        <v>43558</v>
      </c>
      <c r="M547" s="526"/>
    </row>
    <row r="548" spans="2:13">
      <c r="B548" s="530">
        <v>8271</v>
      </c>
      <c r="C548" s="529">
        <v>0</v>
      </c>
      <c r="D548" s="529">
        <v>0</v>
      </c>
      <c r="E548" s="529">
        <v>0</v>
      </c>
      <c r="F548" s="529">
        <v>3331</v>
      </c>
      <c r="G548" s="528" t="s">
        <v>730</v>
      </c>
      <c r="H548" s="527">
        <v>0</v>
      </c>
      <c r="I548" s="527"/>
      <c r="J548" s="527">
        <v>43558</v>
      </c>
      <c r="K548" s="527">
        <v>0</v>
      </c>
      <c r="L548" s="527">
        <v>43558</v>
      </c>
      <c r="M548" s="526"/>
    </row>
    <row r="549" spans="2:13">
      <c r="B549" s="530">
        <v>8271</v>
      </c>
      <c r="C549" s="529">
        <v>0</v>
      </c>
      <c r="D549" s="529">
        <v>0</v>
      </c>
      <c r="E549" s="529">
        <v>0</v>
      </c>
      <c r="F549" s="529">
        <v>3400</v>
      </c>
      <c r="G549" s="528" t="s">
        <v>724</v>
      </c>
      <c r="H549" s="527">
        <v>0</v>
      </c>
      <c r="I549" s="527"/>
      <c r="J549" s="527">
        <v>3729.72</v>
      </c>
      <c r="K549" s="527">
        <v>0</v>
      </c>
      <c r="L549" s="527">
        <v>3729.72</v>
      </c>
      <c r="M549" s="526"/>
    </row>
    <row r="550" spans="2:13">
      <c r="B550" s="530">
        <v>8271</v>
      </c>
      <c r="C550" s="529">
        <v>0</v>
      </c>
      <c r="D550" s="529">
        <v>0</v>
      </c>
      <c r="E550" s="529">
        <v>0</v>
      </c>
      <c r="F550" s="529">
        <v>3450</v>
      </c>
      <c r="G550" s="528" t="s">
        <v>722</v>
      </c>
      <c r="H550" s="527">
        <v>0</v>
      </c>
      <c r="I550" s="527"/>
      <c r="J550" s="527">
        <v>3729.72</v>
      </c>
      <c r="K550" s="527">
        <v>0</v>
      </c>
      <c r="L550" s="527">
        <v>3729.72</v>
      </c>
      <c r="M550" s="526"/>
    </row>
    <row r="551" spans="2:13">
      <c r="B551" s="530">
        <v>8271</v>
      </c>
      <c r="C551" s="529">
        <v>0</v>
      </c>
      <c r="D551" s="529">
        <v>0</v>
      </c>
      <c r="E551" s="529">
        <v>0</v>
      </c>
      <c r="F551" s="529">
        <v>3451</v>
      </c>
      <c r="G551" s="528" t="s">
        <v>720</v>
      </c>
      <c r="H551" s="527">
        <v>0</v>
      </c>
      <c r="I551" s="527"/>
      <c r="J551" s="527">
        <v>3729.72</v>
      </c>
      <c r="K551" s="527">
        <v>0</v>
      </c>
      <c r="L551" s="527">
        <v>3729.72</v>
      </c>
      <c r="M551" s="526"/>
    </row>
    <row r="552" spans="2:13">
      <c r="B552" s="530">
        <v>8271</v>
      </c>
      <c r="C552" s="529">
        <v>0</v>
      </c>
      <c r="D552" s="529">
        <v>0</v>
      </c>
      <c r="E552" s="529">
        <v>0</v>
      </c>
      <c r="F552" s="529">
        <v>3900</v>
      </c>
      <c r="G552" s="528" t="s">
        <v>716</v>
      </c>
      <c r="H552" s="527">
        <v>0</v>
      </c>
      <c r="I552" s="527"/>
      <c r="J552" s="527">
        <v>57237</v>
      </c>
      <c r="K552" s="527">
        <v>0</v>
      </c>
      <c r="L552" s="527">
        <v>57237</v>
      </c>
      <c r="M552" s="526"/>
    </row>
    <row r="553" spans="2:13">
      <c r="B553" s="530">
        <v>8271</v>
      </c>
      <c r="C553" s="529">
        <v>0</v>
      </c>
      <c r="D553" s="529">
        <v>0</v>
      </c>
      <c r="E553" s="529">
        <v>0</v>
      </c>
      <c r="F553" s="529">
        <v>3980</v>
      </c>
      <c r="G553" s="528" t="s">
        <v>714</v>
      </c>
      <c r="H553" s="527">
        <v>0</v>
      </c>
      <c r="I553" s="527"/>
      <c r="J553" s="527">
        <v>57237</v>
      </c>
      <c r="K553" s="527">
        <v>0</v>
      </c>
      <c r="L553" s="527">
        <v>57237</v>
      </c>
      <c r="M553" s="526"/>
    </row>
    <row r="554" spans="2:13">
      <c r="B554" s="530">
        <v>8271</v>
      </c>
      <c r="C554" s="529">
        <v>0</v>
      </c>
      <c r="D554" s="529">
        <v>0</v>
      </c>
      <c r="E554" s="529">
        <v>0</v>
      </c>
      <c r="F554" s="529">
        <v>3982</v>
      </c>
      <c r="G554" s="528" t="s">
        <v>712</v>
      </c>
      <c r="H554" s="527">
        <v>0</v>
      </c>
      <c r="I554" s="527"/>
      <c r="J554" s="527">
        <v>57237</v>
      </c>
      <c r="K554" s="527">
        <v>0</v>
      </c>
      <c r="L554" s="527">
        <v>57237</v>
      </c>
      <c r="M554" s="526"/>
    </row>
    <row r="555" spans="2:13">
      <c r="B555" s="530">
        <v>8276</v>
      </c>
      <c r="C555" s="529"/>
      <c r="D555" s="529"/>
      <c r="E555" s="529"/>
      <c r="F555" s="529"/>
      <c r="G555" s="528" t="s">
        <v>693</v>
      </c>
      <c r="H555" s="527">
        <v>0</v>
      </c>
      <c r="I555" s="527"/>
      <c r="J555" s="527">
        <v>89.88</v>
      </c>
      <c r="K555" s="527">
        <v>0</v>
      </c>
      <c r="L555" s="527">
        <v>89.88</v>
      </c>
      <c r="M555" s="526"/>
    </row>
    <row r="556" spans="2:13">
      <c r="B556" s="530">
        <v>8276</v>
      </c>
      <c r="C556" s="529">
        <v>0</v>
      </c>
      <c r="D556" s="529">
        <v>0</v>
      </c>
      <c r="E556" s="529">
        <v>0</v>
      </c>
      <c r="F556" s="529">
        <v>5000</v>
      </c>
      <c r="G556" s="528" t="s">
        <v>691</v>
      </c>
      <c r="H556" s="527">
        <v>0</v>
      </c>
      <c r="I556" s="527"/>
      <c r="J556" s="527">
        <v>89.88</v>
      </c>
      <c r="K556" s="527">
        <v>0</v>
      </c>
      <c r="L556" s="527">
        <v>89.88</v>
      </c>
      <c r="M556" s="526"/>
    </row>
    <row r="557" spans="2:13">
      <c r="B557" s="530">
        <v>8276</v>
      </c>
      <c r="C557" s="529">
        <v>0</v>
      </c>
      <c r="D557" s="529">
        <v>0</v>
      </c>
      <c r="E557" s="529">
        <v>0</v>
      </c>
      <c r="F557" s="529">
        <v>5100</v>
      </c>
      <c r="G557" s="528" t="s">
        <v>689</v>
      </c>
      <c r="H557" s="527">
        <v>0</v>
      </c>
      <c r="I557" s="527"/>
      <c r="J557" s="527">
        <v>89.88</v>
      </c>
      <c r="K557" s="527">
        <v>0</v>
      </c>
      <c r="L557" s="527">
        <v>89.88</v>
      </c>
      <c r="M557" s="526"/>
    </row>
    <row r="558" spans="2:13">
      <c r="B558" s="530">
        <v>8276</v>
      </c>
      <c r="C558" s="529">
        <v>0</v>
      </c>
      <c r="D558" s="529">
        <v>0</v>
      </c>
      <c r="E558" s="529">
        <v>0</v>
      </c>
      <c r="F558" s="529">
        <v>5110</v>
      </c>
      <c r="G558" s="528" t="s">
        <v>687</v>
      </c>
      <c r="H558" s="527">
        <v>0</v>
      </c>
      <c r="I558" s="527"/>
      <c r="J558" s="527">
        <v>89.88</v>
      </c>
      <c r="K558" s="527">
        <v>0</v>
      </c>
      <c r="L558" s="527">
        <v>89.88</v>
      </c>
      <c r="M558" s="526"/>
    </row>
    <row r="559" spans="2:13">
      <c r="B559" s="530"/>
      <c r="C559" s="529"/>
      <c r="D559" s="529"/>
      <c r="E559" s="529"/>
      <c r="F559" s="529"/>
      <c r="G559" s="528"/>
      <c r="H559" s="527"/>
      <c r="I559" s="527"/>
      <c r="J559" s="527"/>
      <c r="K559" s="527"/>
      <c r="L559" s="527"/>
      <c r="M559" s="526"/>
    </row>
    <row r="560" spans="2:13">
      <c r="B560" s="530"/>
      <c r="C560" s="529"/>
      <c r="D560" s="529"/>
      <c r="E560" s="529"/>
      <c r="F560" s="529"/>
      <c r="G560" s="528"/>
      <c r="H560" s="527"/>
      <c r="I560" s="527"/>
      <c r="J560" s="527"/>
      <c r="K560" s="527"/>
      <c r="L560" s="527"/>
      <c r="M560" s="526"/>
    </row>
    <row r="561" spans="2:13">
      <c r="B561" s="530"/>
      <c r="C561" s="529"/>
      <c r="D561" s="529"/>
      <c r="E561" s="529"/>
      <c r="F561" s="529"/>
      <c r="G561" s="528"/>
      <c r="H561" s="527"/>
      <c r="I561" s="527"/>
      <c r="J561" s="527"/>
      <c r="K561" s="527"/>
      <c r="L561" s="527"/>
      <c r="M561" s="526"/>
    </row>
    <row r="562" spans="2:13">
      <c r="B562" s="530"/>
      <c r="C562" s="529"/>
      <c r="D562" s="529"/>
      <c r="E562" s="529"/>
      <c r="F562" s="529"/>
      <c r="G562" s="528"/>
      <c r="H562" s="527"/>
      <c r="I562" s="527"/>
      <c r="J562" s="527"/>
      <c r="K562" s="527"/>
      <c r="L562" s="527"/>
      <c r="M562" s="526"/>
    </row>
    <row r="563" spans="2:13">
      <c r="B563" s="530"/>
      <c r="C563" s="529"/>
      <c r="D563" s="529"/>
      <c r="E563" s="529"/>
      <c r="F563" s="529"/>
      <c r="G563" s="528"/>
      <c r="H563" s="527"/>
      <c r="I563" s="527"/>
      <c r="J563" s="527"/>
      <c r="K563" s="527"/>
      <c r="L563" s="527"/>
      <c r="M563" s="526"/>
    </row>
    <row r="564" spans="2:13">
      <c r="B564" s="530"/>
      <c r="C564" s="529"/>
      <c r="D564" s="529"/>
      <c r="E564" s="529"/>
      <c r="F564" s="529"/>
      <c r="G564" s="528"/>
      <c r="H564" s="527"/>
      <c r="I564" s="527"/>
      <c r="J564" s="527"/>
      <c r="K564" s="527"/>
      <c r="L564" s="527"/>
      <c r="M564" s="526"/>
    </row>
    <row r="565" spans="2:13">
      <c r="B565" s="530"/>
      <c r="C565" s="529"/>
      <c r="D565" s="529"/>
      <c r="E565" s="529"/>
      <c r="F565" s="529"/>
      <c r="G565" s="528"/>
      <c r="H565" s="527"/>
      <c r="I565" s="527"/>
      <c r="J565" s="527"/>
      <c r="K565" s="527"/>
      <c r="L565" s="527"/>
      <c r="M565" s="526"/>
    </row>
    <row r="566" spans="2:13">
      <c r="B566" s="530"/>
      <c r="C566" s="529"/>
      <c r="D566" s="529"/>
      <c r="E566" s="529"/>
      <c r="F566" s="529"/>
      <c r="G566" s="528"/>
      <c r="H566" s="527"/>
      <c r="I566" s="527"/>
      <c r="J566" s="527"/>
      <c r="K566" s="527"/>
      <c r="L566" s="527"/>
      <c r="M566" s="526"/>
    </row>
    <row r="567" spans="2:13">
      <c r="B567" s="530"/>
      <c r="C567" s="529"/>
      <c r="D567" s="529"/>
      <c r="E567" s="529"/>
      <c r="F567" s="529"/>
      <c r="G567" s="528"/>
      <c r="H567" s="527"/>
      <c r="I567" s="527"/>
      <c r="J567" s="527"/>
      <c r="K567" s="527"/>
      <c r="L567" s="527"/>
      <c r="M567" s="526"/>
    </row>
    <row r="568" spans="2:13">
      <c r="B568" s="530"/>
      <c r="C568" s="529"/>
      <c r="D568" s="529"/>
      <c r="E568" s="529"/>
      <c r="F568" s="529"/>
      <c r="G568" s="528"/>
      <c r="H568" s="527"/>
      <c r="I568" s="527"/>
      <c r="J568" s="527"/>
      <c r="K568" s="527"/>
      <c r="L568" s="527"/>
      <c r="M568" s="526"/>
    </row>
    <row r="569" spans="2:13">
      <c r="B569" s="530"/>
      <c r="C569" s="529"/>
      <c r="D569" s="529"/>
      <c r="E569" s="529"/>
      <c r="F569" s="529"/>
      <c r="G569" s="528"/>
      <c r="H569" s="527"/>
      <c r="I569" s="527"/>
      <c r="J569" s="527"/>
      <c r="K569" s="527"/>
      <c r="L569" s="527"/>
      <c r="M569" s="526"/>
    </row>
    <row r="570" spans="2:13">
      <c r="B570" s="530"/>
      <c r="C570" s="529"/>
      <c r="D570" s="529"/>
      <c r="E570" s="529"/>
      <c r="F570" s="529"/>
      <c r="G570" s="528"/>
      <c r="H570" s="527"/>
      <c r="I570" s="527"/>
      <c r="J570" s="527"/>
      <c r="K570" s="527"/>
      <c r="L570" s="527"/>
      <c r="M570" s="526"/>
    </row>
    <row r="571" spans="2:13">
      <c r="B571" s="530"/>
      <c r="C571" s="529"/>
      <c r="D571" s="529"/>
      <c r="E571" s="529"/>
      <c r="F571" s="529"/>
      <c r="G571" s="528"/>
      <c r="H571" s="527"/>
      <c r="I571" s="527"/>
      <c r="J571" s="527"/>
      <c r="K571" s="527"/>
      <c r="L571" s="527"/>
      <c r="M571" s="526"/>
    </row>
    <row r="572" spans="2:13" ht="13.5" thickBot="1">
      <c r="B572" s="525"/>
      <c r="C572" s="524"/>
      <c r="D572" s="524"/>
      <c r="E572" s="524"/>
      <c r="F572" s="524"/>
      <c r="G572" s="523"/>
      <c r="H572" s="522"/>
      <c r="I572" s="522"/>
      <c r="J572" s="522"/>
      <c r="K572" s="522"/>
      <c r="L572" s="522"/>
      <c r="M572" s="521"/>
    </row>
    <row r="573" spans="2:13" ht="14.25" thickTop="1" thickBot="1">
      <c r="G573" s="520" t="s">
        <v>2914</v>
      </c>
      <c r="H573" s="519">
        <v>5026095.46</v>
      </c>
      <c r="I573" s="518">
        <v>5026095.46</v>
      </c>
      <c r="J573" s="518">
        <v>44251030.479999997</v>
      </c>
      <c r="K573" s="518">
        <v>44251030.479999997</v>
      </c>
      <c r="L573" s="518">
        <v>8487552.2300000004</v>
      </c>
      <c r="M573" s="517">
        <v>8487552.2300000004</v>
      </c>
    </row>
    <row r="574" spans="2:13" ht="13.5" thickTop="1"/>
  </sheetData>
  <mergeCells count="7">
    <mergeCell ref="B2:M2"/>
    <mergeCell ref="H3:I3"/>
    <mergeCell ref="B7:F7"/>
    <mergeCell ref="G7:G8"/>
    <mergeCell ref="H7:I7"/>
    <mergeCell ref="J7:K7"/>
    <mergeCell ref="L7:M7"/>
  </mergeCells>
  <pageMargins left="0.70866141732283472" right="0.70866141732283472" top="0.74803149606299213" bottom="0.74803149606299213" header="0.31496062992125984" footer="0.31496062992125984"/>
  <pageSetup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1:J21"/>
  <sheetViews>
    <sheetView zoomScaleNormal="100" workbookViewId="0">
      <selection activeCell="D27" sqref="D27"/>
    </sheetView>
  </sheetViews>
  <sheetFormatPr baseColWidth="10" defaultRowHeight="15"/>
  <cols>
    <col min="1" max="1" width="0.85546875" customWidth="1"/>
    <col min="2" max="2" width="16.42578125" customWidth="1"/>
    <col min="3" max="3" width="28.7109375" customWidth="1"/>
    <col min="4" max="6" width="15.7109375" customWidth="1"/>
    <col min="7" max="7" width="33.7109375" customWidth="1"/>
    <col min="8" max="8" width="2.7109375" customWidth="1"/>
    <col min="9" max="9" width="11.28515625" customWidth="1"/>
    <col min="10" max="10" width="12.140625" customWidth="1"/>
    <col min="11" max="11" width="1.85546875" customWidth="1"/>
  </cols>
  <sheetData>
    <row r="1" spans="2:8" ht="15.75" thickBot="1"/>
    <row r="2" spans="2:8" ht="45.75" customHeight="1" thickTop="1">
      <c r="B2" s="940" t="s">
        <v>2937</v>
      </c>
      <c r="C2" s="941"/>
      <c r="D2" s="941"/>
      <c r="E2" s="941"/>
      <c r="F2" s="941"/>
      <c r="G2" s="942"/>
    </row>
    <row r="3" spans="2:8" ht="15.75" thickBot="1">
      <c r="B3" s="943" t="s">
        <v>411</v>
      </c>
      <c r="C3" s="944"/>
      <c r="D3" s="594"/>
      <c r="E3" s="594"/>
      <c r="F3" s="945" t="s">
        <v>2936</v>
      </c>
      <c r="G3" s="946"/>
    </row>
    <row r="4" spans="2:8" ht="16.5" thickTop="1" thickBot="1">
      <c r="B4" s="593"/>
      <c r="C4" s="593"/>
      <c r="D4" s="593"/>
      <c r="E4" s="593"/>
      <c r="F4" s="593"/>
      <c r="G4" s="593"/>
    </row>
    <row r="5" spans="2:8" ht="15.75" thickTop="1">
      <c r="B5" s="940" t="s">
        <v>2935</v>
      </c>
      <c r="C5" s="942"/>
      <c r="D5" s="949" t="s">
        <v>2934</v>
      </c>
      <c r="E5" s="950"/>
      <c r="F5" s="951" t="s">
        <v>2933</v>
      </c>
      <c r="G5" s="953" t="s">
        <v>2932</v>
      </c>
    </row>
    <row r="6" spans="2:8" ht="15.75" thickBot="1">
      <c r="B6" s="947"/>
      <c r="C6" s="948"/>
      <c r="D6" s="592">
        <v>2019</v>
      </c>
      <c r="E6" s="591">
        <v>2020</v>
      </c>
      <c r="F6" s="952"/>
      <c r="G6" s="954"/>
    </row>
    <row r="7" spans="2:8" ht="16.5" thickTop="1" thickBot="1"/>
    <row r="8" spans="2:8" ht="15.75" thickTop="1">
      <c r="B8" s="927"/>
      <c r="C8" s="928"/>
      <c r="D8" s="590"/>
      <c r="E8" s="589"/>
      <c r="F8" s="588"/>
      <c r="G8" s="587"/>
      <c r="H8" s="565"/>
    </row>
    <row r="9" spans="2:8">
      <c r="B9" s="929" t="s">
        <v>2931</v>
      </c>
      <c r="C9" s="930"/>
      <c r="D9" s="586">
        <f>SUM(D10:D11)</f>
        <v>1670035.71</v>
      </c>
      <c r="E9" s="585">
        <f>SUM(E10:E11)</f>
        <v>2288031.9300000002</v>
      </c>
      <c r="F9" s="582">
        <f>E9-D9</f>
        <v>617996.2200000002</v>
      </c>
      <c r="G9" s="579"/>
      <c r="H9" s="565"/>
    </row>
    <row r="10" spans="2:8">
      <c r="B10" s="931" t="s">
        <v>2929</v>
      </c>
      <c r="C10" s="932"/>
      <c r="D10" s="581">
        <v>1670035.71</v>
      </c>
      <c r="E10" s="580">
        <v>2288031.9300000002</v>
      </c>
      <c r="F10" s="576">
        <f>E10-D10</f>
        <v>617996.2200000002</v>
      </c>
      <c r="G10" s="579"/>
      <c r="H10" s="565"/>
    </row>
    <row r="11" spans="2:8">
      <c r="B11" s="933" t="s">
        <v>2928</v>
      </c>
      <c r="C11" s="934"/>
      <c r="D11" s="581"/>
      <c r="E11" s="580"/>
      <c r="F11" s="576">
        <f>E11-D11</f>
        <v>0</v>
      </c>
      <c r="G11" s="579"/>
      <c r="H11" s="565"/>
    </row>
    <row r="12" spans="2:8">
      <c r="B12" s="931"/>
      <c r="C12" s="932"/>
      <c r="D12" s="581"/>
      <c r="E12" s="580"/>
      <c r="F12" s="576"/>
      <c r="G12" s="579"/>
      <c r="H12" s="565"/>
    </row>
    <row r="13" spans="2:8">
      <c r="B13" s="929" t="s">
        <v>2930</v>
      </c>
      <c r="C13" s="930"/>
      <c r="D13" s="584">
        <f>SUM(D14:D15)</f>
        <v>0</v>
      </c>
      <c r="E13" s="583">
        <f>SUM(E14:E15)</f>
        <v>0</v>
      </c>
      <c r="F13" s="582">
        <f>E13-D13</f>
        <v>0</v>
      </c>
      <c r="G13" s="579"/>
      <c r="H13" s="565"/>
    </row>
    <row r="14" spans="2:8">
      <c r="B14" s="931" t="s">
        <v>2929</v>
      </c>
      <c r="C14" s="932"/>
      <c r="D14" s="581"/>
      <c r="E14" s="580"/>
      <c r="F14" s="576">
        <f>E14-D14</f>
        <v>0</v>
      </c>
      <c r="G14" s="579"/>
      <c r="H14" s="565"/>
    </row>
    <row r="15" spans="2:8">
      <c r="B15" s="931" t="s">
        <v>2928</v>
      </c>
      <c r="C15" s="932"/>
      <c r="D15" s="578"/>
      <c r="E15" s="577"/>
      <c r="F15" s="576">
        <f>E15-D15</f>
        <v>0</v>
      </c>
      <c r="G15" s="575"/>
      <c r="H15" s="565"/>
    </row>
    <row r="16" spans="2:8">
      <c r="B16" s="936"/>
      <c r="C16" s="937"/>
      <c r="D16" s="574"/>
      <c r="E16" s="573"/>
      <c r="F16" s="572"/>
      <c r="G16" s="571"/>
      <c r="H16" s="565"/>
    </row>
    <row r="17" spans="2:10" ht="15.75" thickBot="1">
      <c r="B17" s="938" t="s">
        <v>2927</v>
      </c>
      <c r="C17" s="939"/>
      <c r="D17" s="570">
        <f>D9+D13</f>
        <v>1670035.71</v>
      </c>
      <c r="E17" s="569">
        <f>E9+E13</f>
        <v>2288031.9300000002</v>
      </c>
      <c r="F17" s="568">
        <f>F9+F13</f>
        <v>617996.2200000002</v>
      </c>
      <c r="G17" s="567"/>
      <c r="H17" s="565"/>
    </row>
    <row r="18" spans="2:10" ht="15.75" thickTop="1">
      <c r="B18" s="566"/>
      <c r="C18" s="565"/>
      <c r="D18" s="565"/>
      <c r="E18" s="565"/>
      <c r="F18" s="565"/>
      <c r="G18" s="565"/>
      <c r="H18" s="565"/>
    </row>
    <row r="19" spans="2:10">
      <c r="B19" s="935"/>
      <c r="C19" s="935"/>
      <c r="D19" s="935"/>
      <c r="E19" s="935"/>
      <c r="F19" s="935"/>
      <c r="G19" s="935"/>
      <c r="H19" s="563"/>
      <c r="I19" s="563"/>
      <c r="J19" s="563"/>
    </row>
    <row r="20" spans="2:10">
      <c r="B20" s="564"/>
      <c r="C20" s="564"/>
      <c r="D20" s="564"/>
      <c r="E20" s="564"/>
      <c r="F20" s="564"/>
      <c r="G20" s="564"/>
      <c r="H20" s="563"/>
      <c r="I20" s="563"/>
      <c r="J20" s="563"/>
    </row>
    <row r="21" spans="2:10">
      <c r="B21" s="562"/>
      <c r="C21" s="562"/>
      <c r="D21" s="562"/>
      <c r="E21" s="562"/>
      <c r="F21" s="562"/>
      <c r="G21" s="562"/>
      <c r="H21" s="561"/>
    </row>
  </sheetData>
  <mergeCells count="18">
    <mergeCell ref="B2:G2"/>
    <mergeCell ref="B3:C3"/>
    <mergeCell ref="F3:G3"/>
    <mergeCell ref="B5:C6"/>
    <mergeCell ref="D5:E5"/>
    <mergeCell ref="F5:F6"/>
    <mergeCell ref="G5:G6"/>
    <mergeCell ref="B19:G19"/>
    <mergeCell ref="B13:C13"/>
    <mergeCell ref="B14:C14"/>
    <mergeCell ref="B15:C15"/>
    <mergeCell ref="B16:C16"/>
    <mergeCell ref="B17:C17"/>
    <mergeCell ref="B8:C8"/>
    <mergeCell ref="B9:C9"/>
    <mergeCell ref="B10:C10"/>
    <mergeCell ref="B11:C11"/>
    <mergeCell ref="B12:C12"/>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M22"/>
  <sheetViews>
    <sheetView zoomScaleNormal="100" workbookViewId="0">
      <selection activeCell="B3" sqref="B3"/>
    </sheetView>
  </sheetViews>
  <sheetFormatPr baseColWidth="10" defaultRowHeight="14.25"/>
  <cols>
    <col min="1" max="1" width="0.7109375" style="595" customWidth="1"/>
    <col min="2" max="2" width="16.42578125" style="595" customWidth="1"/>
    <col min="3" max="4" width="25.5703125" style="595" customWidth="1"/>
    <col min="5" max="5" width="23.7109375" style="595" customWidth="1"/>
    <col min="6" max="7" width="21" style="595" customWidth="1"/>
    <col min="8" max="8" width="12.7109375" style="595" customWidth="1"/>
    <col min="9" max="9" width="11.85546875" style="595" customWidth="1"/>
    <col min="10" max="10" width="15.85546875" style="595" customWidth="1"/>
    <col min="11" max="11" width="22.7109375" style="595" customWidth="1"/>
    <col min="12" max="12" width="19" style="595" customWidth="1"/>
    <col min="13" max="13" width="2.7109375" style="595" customWidth="1"/>
    <col min="14" max="14" width="11.28515625" style="595" customWidth="1"/>
    <col min="15" max="15" width="12.140625" style="595" customWidth="1"/>
    <col min="16" max="16" width="1.85546875" style="595" customWidth="1"/>
    <col min="17" max="16384" width="11.42578125" style="595"/>
  </cols>
  <sheetData>
    <row r="1" spans="2:13" ht="4.5" customHeight="1" thickBot="1"/>
    <row r="2" spans="2:13" ht="58.5" customHeight="1" thickTop="1">
      <c r="B2" s="960" t="s">
        <v>2960</v>
      </c>
      <c r="C2" s="961"/>
      <c r="D2" s="961"/>
      <c r="E2" s="961"/>
      <c r="F2" s="961"/>
      <c r="G2" s="961"/>
      <c r="H2" s="961"/>
      <c r="I2" s="961"/>
      <c r="J2" s="961"/>
      <c r="K2" s="961"/>
      <c r="L2" s="962"/>
    </row>
    <row r="3" spans="2:13" ht="22.5" customHeight="1" thickBot="1">
      <c r="B3" s="554" t="s">
        <v>411</v>
      </c>
      <c r="C3" s="625"/>
      <c r="D3" s="625"/>
      <c r="E3" s="625"/>
      <c r="F3" s="625"/>
      <c r="G3" s="625"/>
      <c r="H3" s="963" t="s">
        <v>3042</v>
      </c>
      <c r="I3" s="963"/>
      <c r="J3" s="963"/>
      <c r="K3" s="963"/>
      <c r="L3" s="964"/>
    </row>
    <row r="4" spans="2:13" ht="3.75" customHeight="1" thickTop="1" thickBot="1">
      <c r="B4" s="624"/>
      <c r="C4" s="624"/>
      <c r="D4" s="624"/>
      <c r="E4" s="624"/>
      <c r="F4" s="624"/>
      <c r="G4" s="624"/>
      <c r="H4" s="624"/>
      <c r="I4" s="624"/>
      <c r="J4" s="624"/>
      <c r="K4" s="624"/>
      <c r="L4" s="624"/>
    </row>
    <row r="5" spans="2:13" ht="35.25" customHeight="1" thickTop="1">
      <c r="B5" s="956" t="s">
        <v>2959</v>
      </c>
      <c r="C5" s="965" t="s">
        <v>2958</v>
      </c>
      <c r="D5" s="966"/>
      <c r="E5" s="967"/>
      <c r="F5" s="958" t="s">
        <v>2957</v>
      </c>
      <c r="G5" s="958" t="s">
        <v>2956</v>
      </c>
      <c r="H5" s="968" t="s">
        <v>2955</v>
      </c>
      <c r="I5" s="969"/>
      <c r="J5" s="970"/>
      <c r="K5" s="971" t="s">
        <v>2954</v>
      </c>
      <c r="L5" s="973" t="s">
        <v>2953</v>
      </c>
    </row>
    <row r="6" spans="2:13" ht="58.5" customHeight="1" thickBot="1">
      <c r="B6" s="957"/>
      <c r="C6" s="623" t="s">
        <v>2952</v>
      </c>
      <c r="D6" s="622" t="s">
        <v>2951</v>
      </c>
      <c r="E6" s="622" t="s">
        <v>2950</v>
      </c>
      <c r="F6" s="959"/>
      <c r="G6" s="959"/>
      <c r="H6" s="621" t="s">
        <v>2949</v>
      </c>
      <c r="I6" s="621" t="s">
        <v>2948</v>
      </c>
      <c r="J6" s="621" t="s">
        <v>2947</v>
      </c>
      <c r="K6" s="972"/>
      <c r="L6" s="974"/>
    </row>
    <row r="7" spans="2:13" ht="9" customHeight="1" thickTop="1">
      <c r="B7" s="620"/>
      <c r="C7" s="618"/>
      <c r="D7" s="619"/>
      <c r="E7" s="618"/>
      <c r="F7" s="619"/>
      <c r="G7" s="619"/>
      <c r="H7" s="618"/>
      <c r="I7" s="618"/>
      <c r="J7" s="618"/>
      <c r="K7" s="618"/>
      <c r="L7" s="617"/>
      <c r="M7" s="601"/>
    </row>
    <row r="8" spans="2:13" ht="18" customHeight="1">
      <c r="B8" s="616" t="s">
        <v>2946</v>
      </c>
      <c r="C8" s="615"/>
      <c r="D8" s="615"/>
      <c r="E8" s="615"/>
      <c r="F8" s="614"/>
      <c r="G8" s="614"/>
      <c r="H8" s="613"/>
      <c r="I8" s="613"/>
      <c r="J8" s="613"/>
      <c r="K8" s="613">
        <f>G8-J8</f>
        <v>0</v>
      </c>
      <c r="L8" s="612"/>
      <c r="M8" s="601"/>
    </row>
    <row r="9" spans="2:13" ht="18" customHeight="1">
      <c r="B9" s="616" t="s">
        <v>2945</v>
      </c>
      <c r="C9" s="615"/>
      <c r="D9" s="615"/>
      <c r="E9" s="615"/>
      <c r="F9" s="614"/>
      <c r="G9" s="614"/>
      <c r="H9" s="613"/>
      <c r="I9" s="613"/>
      <c r="J9" s="613"/>
      <c r="K9" s="613"/>
      <c r="L9" s="612"/>
      <c r="M9" s="601"/>
    </row>
    <row r="10" spans="2:13" ht="18" customHeight="1">
      <c r="B10" s="616" t="s">
        <v>2944</v>
      </c>
      <c r="C10" s="615"/>
      <c r="D10" s="615"/>
      <c r="E10" s="615"/>
      <c r="F10" s="614"/>
      <c r="G10" s="614"/>
      <c r="H10" s="613"/>
      <c r="I10" s="613"/>
      <c r="J10" s="613"/>
      <c r="K10" s="613"/>
      <c r="L10" s="612"/>
      <c r="M10" s="601"/>
    </row>
    <row r="11" spans="2:13" ht="18" customHeight="1">
      <c r="B11" s="616" t="s">
        <v>2943</v>
      </c>
      <c r="C11" s="615"/>
      <c r="D11" s="615"/>
      <c r="E11" s="615"/>
      <c r="F11" s="614"/>
      <c r="G11" s="614"/>
      <c r="H11" s="613"/>
      <c r="I11" s="613"/>
      <c r="J11" s="613"/>
      <c r="K11" s="613"/>
      <c r="L11" s="612"/>
      <c r="M11" s="601"/>
    </row>
    <row r="12" spans="2:13" ht="18" customHeight="1">
      <c r="B12" s="616" t="s">
        <v>2942</v>
      </c>
      <c r="C12" s="615"/>
      <c r="D12" s="615"/>
      <c r="E12" s="615"/>
      <c r="F12" s="614"/>
      <c r="G12" s="614"/>
      <c r="H12" s="613"/>
      <c r="I12" s="613"/>
      <c r="J12" s="613"/>
      <c r="K12" s="613"/>
      <c r="L12" s="612"/>
      <c r="M12" s="601"/>
    </row>
    <row r="13" spans="2:13" ht="18" customHeight="1" thickBot="1">
      <c r="B13" s="611" t="s">
        <v>2941</v>
      </c>
      <c r="C13" s="610"/>
      <c r="D13" s="610"/>
      <c r="E13" s="610"/>
      <c r="F13" s="609"/>
      <c r="G13" s="609"/>
      <c r="H13" s="608"/>
      <c r="I13" s="608"/>
      <c r="J13" s="608"/>
      <c r="K13" s="608"/>
      <c r="L13" s="607"/>
      <c r="M13" s="601"/>
    </row>
    <row r="14" spans="2:13" ht="23.25" customHeight="1" thickTop="1" thickBot="1">
      <c r="B14" s="606" t="s">
        <v>2940</v>
      </c>
      <c r="C14" s="955"/>
      <c r="D14" s="955"/>
      <c r="E14" s="955"/>
      <c r="F14" s="605">
        <f>SUM(F7:F13)</f>
        <v>0</v>
      </c>
      <c r="G14" s="605">
        <f>SUM(G7:G13)</f>
        <v>0</v>
      </c>
      <c r="H14" s="604"/>
      <c r="I14" s="604"/>
      <c r="J14" s="604">
        <f>SUM(J8:J13)</f>
        <v>0</v>
      </c>
      <c r="K14" s="604">
        <f>SUM(K8:K13)</f>
        <v>0</v>
      </c>
      <c r="L14" s="603"/>
      <c r="M14" s="601"/>
    </row>
    <row r="15" spans="2:13" ht="9" customHeight="1" thickTop="1">
      <c r="B15" s="602"/>
      <c r="C15" s="601"/>
      <c r="D15" s="601"/>
      <c r="E15" s="601"/>
      <c r="F15" s="601"/>
      <c r="G15" s="601"/>
      <c r="H15" s="601"/>
      <c r="I15" s="601"/>
      <c r="J15" s="601"/>
      <c r="K15" s="601"/>
      <c r="L15" s="601"/>
      <c r="M15" s="601"/>
    </row>
    <row r="16" spans="2:13">
      <c r="B16" s="600" t="s">
        <v>2939</v>
      </c>
      <c r="C16" s="596"/>
      <c r="D16" s="596"/>
      <c r="E16" s="596"/>
      <c r="F16" s="596"/>
      <c r="G16" s="596"/>
      <c r="H16" s="596"/>
      <c r="I16" s="596"/>
      <c r="J16" s="596"/>
      <c r="K16" s="596"/>
      <c r="L16" s="596"/>
      <c r="M16" s="596"/>
    </row>
    <row r="17" spans="2:13">
      <c r="B17" s="596"/>
      <c r="C17" s="596"/>
      <c r="D17" s="596"/>
      <c r="E17" s="596"/>
      <c r="F17" s="596"/>
      <c r="G17" s="596"/>
      <c r="H17" s="596"/>
      <c r="I17" s="596"/>
      <c r="J17" s="596"/>
      <c r="K17" s="596"/>
      <c r="L17" s="596"/>
      <c r="M17" s="596"/>
    </row>
    <row r="18" spans="2:13" s="598" customFormat="1" ht="12">
      <c r="C18" s="599" t="s">
        <v>2938</v>
      </c>
    </row>
    <row r="19" spans="2:13" s="598" customFormat="1" ht="12">
      <c r="C19" s="599"/>
    </row>
    <row r="20" spans="2:13">
      <c r="B20" s="597"/>
      <c r="C20" s="597"/>
      <c r="D20" s="597"/>
      <c r="E20" s="597"/>
      <c r="F20" s="597"/>
      <c r="G20" s="597"/>
      <c r="H20" s="597"/>
      <c r="I20" s="597"/>
      <c r="J20" s="597"/>
      <c r="K20" s="597"/>
      <c r="L20" s="597"/>
      <c r="M20" s="596"/>
    </row>
    <row r="22" spans="2:13" ht="6.75" customHeight="1"/>
  </sheetData>
  <mergeCells count="10">
    <mergeCell ref="C14:E14"/>
    <mergeCell ref="B5:B6"/>
    <mergeCell ref="F5:F6"/>
    <mergeCell ref="G5:G6"/>
    <mergeCell ref="B2:L2"/>
    <mergeCell ref="H3:L3"/>
    <mergeCell ref="C5:E5"/>
    <mergeCell ref="H5:J5"/>
    <mergeCell ref="K5:K6"/>
    <mergeCell ref="L5:L6"/>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N35"/>
  <sheetViews>
    <sheetView topLeftCell="A16" zoomScaleNormal="100" workbookViewId="0">
      <selection activeCell="I42" sqref="I42"/>
    </sheetView>
  </sheetViews>
  <sheetFormatPr baseColWidth="10" defaultRowHeight="15"/>
  <cols>
    <col min="1" max="1" width="1.28515625" customWidth="1"/>
    <col min="2" max="5" width="21.7109375" customWidth="1"/>
    <col min="8" max="9" width="21.7109375" customWidth="1"/>
    <col min="11" max="11" width="15.42578125" customWidth="1"/>
    <col min="13" max="13" width="30.7109375" customWidth="1"/>
    <col min="14" max="14" width="18.7109375" customWidth="1"/>
  </cols>
  <sheetData>
    <row r="1" spans="2:14" ht="6" customHeight="1" thickBot="1"/>
    <row r="2" spans="2:14" ht="60.75" customHeight="1" thickTop="1">
      <c r="B2" s="975" t="s">
        <v>2979</v>
      </c>
      <c r="C2" s="976"/>
      <c r="D2" s="976"/>
      <c r="E2" s="976"/>
      <c r="F2" s="976"/>
      <c r="G2" s="976"/>
      <c r="H2" s="976"/>
      <c r="I2" s="976"/>
      <c r="J2" s="976"/>
      <c r="K2" s="976"/>
      <c r="L2" s="976"/>
      <c r="M2" s="976"/>
      <c r="N2" s="977"/>
    </row>
    <row r="3" spans="2:14" ht="8.25" customHeight="1">
      <c r="B3" s="653"/>
      <c r="C3" s="652"/>
      <c r="D3" s="652"/>
      <c r="E3" s="652"/>
      <c r="F3" s="652"/>
      <c r="G3" s="652"/>
      <c r="H3" s="652"/>
      <c r="I3" s="652"/>
      <c r="J3" s="652"/>
      <c r="K3" s="652"/>
      <c r="L3" s="651"/>
      <c r="M3" s="651"/>
      <c r="N3" s="650"/>
    </row>
    <row r="4" spans="2:14" ht="15.75" customHeight="1">
      <c r="B4" s="649" t="s">
        <v>2978</v>
      </c>
      <c r="C4" s="648" t="s">
        <v>3043</v>
      </c>
      <c r="D4" s="648"/>
      <c r="E4" s="647"/>
      <c r="F4" s="647"/>
      <c r="G4" s="646"/>
      <c r="H4" s="645"/>
      <c r="I4" s="645"/>
      <c r="J4" s="645"/>
      <c r="K4" s="645"/>
      <c r="L4" s="645"/>
      <c r="M4" s="645"/>
      <c r="N4" s="644" t="s">
        <v>2977</v>
      </c>
    </row>
    <row r="5" spans="2:14" ht="6.75" customHeight="1" thickBot="1">
      <c r="B5" s="643"/>
      <c r="C5" s="642"/>
      <c r="D5" s="642"/>
      <c r="E5" s="642"/>
      <c r="F5" s="642"/>
      <c r="G5" s="642"/>
      <c r="H5" s="642"/>
      <c r="I5" s="642"/>
      <c r="J5" s="642"/>
      <c r="K5" s="642"/>
      <c r="L5" s="641"/>
      <c r="M5" s="641"/>
      <c r="N5" s="640"/>
    </row>
    <row r="6" spans="2:14" ht="7.5" customHeight="1" thickTop="1" thickBot="1">
      <c r="B6" s="638"/>
      <c r="C6" s="638"/>
      <c r="D6" s="638"/>
      <c r="E6" s="638"/>
      <c r="F6" s="638"/>
      <c r="G6" s="638"/>
      <c r="H6" s="638"/>
      <c r="I6" s="638"/>
      <c r="J6" s="638"/>
      <c r="K6" s="638"/>
      <c r="L6" s="639"/>
      <c r="M6" s="639"/>
      <c r="N6" s="638"/>
    </row>
    <row r="7" spans="2:14" ht="15.75" thickTop="1">
      <c r="B7" s="984" t="s">
        <v>2976</v>
      </c>
      <c r="C7" s="978" t="s">
        <v>2975</v>
      </c>
      <c r="D7" s="986" t="s">
        <v>2974</v>
      </c>
      <c r="E7" s="978" t="s">
        <v>2973</v>
      </c>
      <c r="F7" s="978" t="s">
        <v>2972</v>
      </c>
      <c r="G7" s="978" t="s">
        <v>2971</v>
      </c>
      <c r="H7" s="978" t="s">
        <v>2970</v>
      </c>
      <c r="I7" s="978" t="s">
        <v>2969</v>
      </c>
      <c r="J7" s="980" t="s">
        <v>2968</v>
      </c>
      <c r="K7" s="981"/>
      <c r="L7" s="978" t="s">
        <v>2967</v>
      </c>
      <c r="M7" s="978"/>
      <c r="N7" s="982"/>
    </row>
    <row r="8" spans="2:14" ht="15.75" thickBot="1">
      <c r="B8" s="985"/>
      <c r="C8" s="979"/>
      <c r="D8" s="987"/>
      <c r="E8" s="979" t="s">
        <v>2966</v>
      </c>
      <c r="F8" s="979"/>
      <c r="G8" s="979"/>
      <c r="H8" s="979"/>
      <c r="I8" s="979"/>
      <c r="J8" s="637" t="s">
        <v>2965</v>
      </c>
      <c r="K8" s="637" t="s">
        <v>2964</v>
      </c>
      <c r="L8" s="637" t="s">
        <v>2963</v>
      </c>
      <c r="M8" s="637" t="s">
        <v>2962</v>
      </c>
      <c r="N8" s="636" t="s">
        <v>470</v>
      </c>
    </row>
    <row r="9" spans="2:14" ht="6" customHeight="1" thickTop="1" thickBot="1"/>
    <row r="10" spans="2:14" ht="15.75" thickTop="1">
      <c r="B10" s="635"/>
      <c r="C10" s="634"/>
      <c r="D10" s="634"/>
      <c r="E10" s="634"/>
      <c r="F10" s="634"/>
      <c r="G10" s="634"/>
      <c r="H10" s="634"/>
      <c r="I10" s="634"/>
      <c r="J10" s="634"/>
      <c r="K10" s="634"/>
      <c r="L10" s="634"/>
      <c r="M10" s="634"/>
      <c r="N10" s="633"/>
    </row>
    <row r="11" spans="2:14">
      <c r="B11" s="632"/>
      <c r="C11" s="631"/>
      <c r="D11" s="631"/>
      <c r="E11" s="631"/>
      <c r="F11" s="631"/>
      <c r="G11" s="631"/>
      <c r="H11" s="631"/>
      <c r="I11" s="631"/>
      <c r="J11" s="631"/>
      <c r="K11" s="631"/>
      <c r="L11" s="631"/>
      <c r="M11" s="631"/>
      <c r="N11" s="630"/>
    </row>
    <row r="12" spans="2:14">
      <c r="B12" s="632"/>
      <c r="C12" s="631"/>
      <c r="D12" s="631"/>
      <c r="E12" s="631"/>
      <c r="F12" s="631"/>
      <c r="G12" s="631"/>
      <c r="H12" s="631"/>
      <c r="I12" s="631"/>
      <c r="J12" s="631"/>
      <c r="K12" s="631"/>
      <c r="L12" s="631"/>
      <c r="M12" s="631"/>
      <c r="N12" s="630"/>
    </row>
    <row r="13" spans="2:14">
      <c r="B13" s="632"/>
      <c r="C13" s="631"/>
      <c r="D13" s="631"/>
      <c r="E13" s="631"/>
      <c r="F13" s="631"/>
      <c r="G13" s="631"/>
      <c r="H13" s="631"/>
      <c r="I13" s="631"/>
      <c r="J13" s="631"/>
      <c r="K13" s="631"/>
      <c r="L13" s="631"/>
      <c r="M13" s="631"/>
      <c r="N13" s="630"/>
    </row>
    <row r="14" spans="2:14">
      <c r="B14" s="632"/>
      <c r="C14" s="631"/>
      <c r="D14" s="631"/>
      <c r="E14" s="631"/>
      <c r="F14" s="631"/>
      <c r="G14" s="631"/>
      <c r="H14" s="631"/>
      <c r="I14" s="631"/>
      <c r="J14" s="631"/>
      <c r="K14" s="631"/>
      <c r="L14" s="631"/>
      <c r="M14" s="631"/>
      <c r="N14" s="630"/>
    </row>
    <row r="15" spans="2:14">
      <c r="B15" s="632"/>
      <c r="C15" s="631"/>
      <c r="D15" s="631"/>
      <c r="E15" s="631"/>
      <c r="F15" s="631"/>
      <c r="G15" s="631"/>
      <c r="H15" s="631"/>
      <c r="I15" s="631"/>
      <c r="J15" s="631"/>
      <c r="K15" s="631"/>
      <c r="L15" s="631"/>
      <c r="M15" s="631"/>
      <c r="N15" s="630"/>
    </row>
    <row r="16" spans="2:14">
      <c r="B16" s="632"/>
      <c r="C16" s="631"/>
      <c r="D16" s="631"/>
      <c r="E16" s="631"/>
      <c r="F16" s="631"/>
      <c r="G16" s="631"/>
      <c r="H16" s="631"/>
      <c r="I16" s="631"/>
      <c r="J16" s="631"/>
      <c r="K16" s="631"/>
      <c r="L16" s="631"/>
      <c r="M16" s="631"/>
      <c r="N16" s="630"/>
    </row>
    <row r="17" spans="2:14">
      <c r="B17" s="632"/>
      <c r="C17" s="631"/>
      <c r="D17" s="631"/>
      <c r="E17" s="631"/>
      <c r="F17" s="631"/>
      <c r="G17" s="631"/>
      <c r="H17" s="631"/>
      <c r="I17" s="631"/>
      <c r="J17" s="631"/>
      <c r="K17" s="631"/>
      <c r="L17" s="631"/>
      <c r="M17" s="631"/>
      <c r="N17" s="630"/>
    </row>
    <row r="18" spans="2:14">
      <c r="B18" s="632"/>
      <c r="C18" s="631"/>
      <c r="D18" s="631"/>
      <c r="E18" s="631"/>
      <c r="F18" s="631"/>
      <c r="G18" s="631"/>
      <c r="H18" s="631"/>
      <c r="I18" s="631"/>
      <c r="J18" s="631"/>
      <c r="K18" s="631"/>
      <c r="L18" s="631"/>
      <c r="M18" s="631"/>
      <c r="N18" s="630"/>
    </row>
    <row r="19" spans="2:14">
      <c r="B19" s="632"/>
      <c r="C19" s="631"/>
      <c r="D19" s="631"/>
      <c r="E19" s="631"/>
      <c r="F19" s="631"/>
      <c r="G19" s="631"/>
      <c r="H19" s="631"/>
      <c r="I19" s="631"/>
      <c r="J19" s="631"/>
      <c r="K19" s="631"/>
      <c r="L19" s="631"/>
      <c r="M19" s="631"/>
      <c r="N19" s="630"/>
    </row>
    <row r="20" spans="2:14">
      <c r="B20" s="632"/>
      <c r="C20" s="631"/>
      <c r="D20" s="631"/>
      <c r="E20" s="631"/>
      <c r="F20" s="631"/>
      <c r="G20" s="631"/>
      <c r="H20" s="631"/>
      <c r="I20" s="631"/>
      <c r="J20" s="631"/>
      <c r="K20" s="631"/>
      <c r="L20" s="631"/>
      <c r="M20" s="631"/>
      <c r="N20" s="630"/>
    </row>
    <row r="21" spans="2:14">
      <c r="B21" s="632"/>
      <c r="C21" s="631"/>
      <c r="D21" s="631"/>
      <c r="E21" s="631"/>
      <c r="F21" s="631"/>
      <c r="G21" s="631"/>
      <c r="H21" s="631"/>
      <c r="I21" s="631"/>
      <c r="J21" s="631"/>
      <c r="K21" s="631"/>
      <c r="L21" s="631"/>
      <c r="M21" s="631"/>
      <c r="N21" s="630"/>
    </row>
    <row r="22" spans="2:14">
      <c r="B22" s="632"/>
      <c r="C22" s="631"/>
      <c r="D22" s="631"/>
      <c r="E22" s="631"/>
      <c r="F22" s="631"/>
      <c r="G22" s="631"/>
      <c r="H22" s="631"/>
      <c r="I22" s="631"/>
      <c r="J22" s="631"/>
      <c r="K22" s="631"/>
      <c r="L22" s="631"/>
      <c r="M22" s="631"/>
      <c r="N22" s="630"/>
    </row>
    <row r="23" spans="2:14">
      <c r="B23" s="632"/>
      <c r="C23" s="631"/>
      <c r="D23" s="631"/>
      <c r="E23" s="631"/>
      <c r="F23" s="631"/>
      <c r="G23" s="631"/>
      <c r="H23" s="631"/>
      <c r="I23" s="631"/>
      <c r="J23" s="631"/>
      <c r="K23" s="631"/>
      <c r="L23" s="631"/>
      <c r="M23" s="631"/>
      <c r="N23" s="630"/>
    </row>
    <row r="24" spans="2:14">
      <c r="B24" s="632"/>
      <c r="C24" s="631"/>
      <c r="D24" s="631"/>
      <c r="E24" s="631"/>
      <c r="F24" s="631"/>
      <c r="G24" s="631"/>
      <c r="H24" s="631"/>
      <c r="I24" s="631"/>
      <c r="J24" s="631"/>
      <c r="K24" s="631"/>
      <c r="L24" s="631"/>
      <c r="M24" s="631"/>
      <c r="N24" s="630"/>
    </row>
    <row r="25" spans="2:14">
      <c r="B25" s="632"/>
      <c r="C25" s="631"/>
      <c r="D25" s="631"/>
      <c r="E25" s="631"/>
      <c r="F25" s="631"/>
      <c r="G25" s="631"/>
      <c r="H25" s="631"/>
      <c r="I25" s="631"/>
      <c r="J25" s="631"/>
      <c r="K25" s="631"/>
      <c r="L25" s="631"/>
      <c r="M25" s="631"/>
      <c r="N25" s="630"/>
    </row>
    <row r="26" spans="2:14">
      <c r="B26" s="632"/>
      <c r="C26" s="631"/>
      <c r="D26" s="631"/>
      <c r="E26" s="631"/>
      <c r="F26" s="631"/>
      <c r="G26" s="631"/>
      <c r="H26" s="631"/>
      <c r="I26" s="631"/>
      <c r="J26" s="631"/>
      <c r="K26" s="631"/>
      <c r="L26" s="631"/>
      <c r="M26" s="631"/>
      <c r="N26" s="630"/>
    </row>
    <row r="27" spans="2:14">
      <c r="B27" s="632"/>
      <c r="C27" s="631"/>
      <c r="D27" s="631"/>
      <c r="E27" s="631"/>
      <c r="F27" s="631"/>
      <c r="G27" s="631"/>
      <c r="H27" s="631"/>
      <c r="I27" s="631"/>
      <c r="J27" s="631"/>
      <c r="K27" s="631"/>
      <c r="L27" s="631"/>
      <c r="M27" s="631"/>
      <c r="N27" s="630"/>
    </row>
    <row r="28" spans="2:14">
      <c r="B28" s="632"/>
      <c r="C28" s="631"/>
      <c r="D28" s="631"/>
      <c r="E28" s="631"/>
      <c r="F28" s="631"/>
      <c r="G28" s="631"/>
      <c r="H28" s="631"/>
      <c r="I28" s="631"/>
      <c r="J28" s="631"/>
      <c r="K28" s="631"/>
      <c r="L28" s="631"/>
      <c r="M28" s="631"/>
      <c r="N28" s="630"/>
    </row>
    <row r="29" spans="2:14">
      <c r="B29" s="632"/>
      <c r="C29" s="631"/>
      <c r="D29" s="631"/>
      <c r="E29" s="631"/>
      <c r="F29" s="631"/>
      <c r="G29" s="631"/>
      <c r="H29" s="631"/>
      <c r="I29" s="631"/>
      <c r="J29" s="631"/>
      <c r="K29" s="631"/>
      <c r="L29" s="631"/>
      <c r="M29" s="631"/>
      <c r="N29" s="630"/>
    </row>
    <row r="30" spans="2:14">
      <c r="B30" s="632"/>
      <c r="C30" s="631"/>
      <c r="D30" s="631"/>
      <c r="E30" s="631"/>
      <c r="F30" s="631"/>
      <c r="G30" s="631"/>
      <c r="H30" s="631"/>
      <c r="I30" s="631"/>
      <c r="J30" s="631"/>
      <c r="K30" s="631"/>
      <c r="L30" s="631"/>
      <c r="M30" s="631"/>
      <c r="N30" s="630"/>
    </row>
    <row r="31" spans="2:14">
      <c r="B31" s="632"/>
      <c r="C31" s="631"/>
      <c r="D31" s="631"/>
      <c r="E31" s="631"/>
      <c r="F31" s="631"/>
      <c r="G31" s="631"/>
      <c r="H31" s="631"/>
      <c r="I31" s="631"/>
      <c r="J31" s="631"/>
      <c r="K31" s="631"/>
      <c r="L31" s="631"/>
      <c r="M31" s="631"/>
      <c r="N31" s="630"/>
    </row>
    <row r="32" spans="2:14">
      <c r="B32" s="632"/>
      <c r="C32" s="631"/>
      <c r="D32" s="631"/>
      <c r="E32" s="631"/>
      <c r="F32" s="631"/>
      <c r="G32" s="631"/>
      <c r="H32" s="631"/>
      <c r="I32" s="631"/>
      <c r="J32" s="631"/>
      <c r="K32" s="631"/>
      <c r="L32" s="631"/>
      <c r="M32" s="631"/>
      <c r="N32" s="630"/>
    </row>
    <row r="33" spans="2:14" ht="15.75" thickBot="1">
      <c r="B33" s="629"/>
      <c r="C33" s="628"/>
      <c r="D33" s="628"/>
      <c r="E33" s="628"/>
      <c r="F33" s="628"/>
      <c r="G33" s="628"/>
      <c r="H33" s="628"/>
      <c r="I33" s="628"/>
      <c r="J33" s="628"/>
      <c r="K33" s="628"/>
      <c r="L33" s="628"/>
      <c r="M33" s="628"/>
      <c r="N33" s="627"/>
    </row>
    <row r="34" spans="2:14" ht="16.5" thickTop="1" thickBot="1">
      <c r="M34" s="441" t="s">
        <v>2961</v>
      </c>
      <c r="N34" s="626">
        <f>SUM(N10:N33)</f>
        <v>0</v>
      </c>
    </row>
    <row r="35" spans="2:14" ht="15.75" thickTop="1">
      <c r="B35" s="983" t="s">
        <v>1</v>
      </c>
      <c r="C35" s="983"/>
      <c r="D35" s="983"/>
      <c r="E35" s="983"/>
      <c r="F35" s="983"/>
      <c r="G35" s="983"/>
      <c r="H35" s="983"/>
      <c r="I35" s="983"/>
      <c r="J35" s="983"/>
      <c r="K35" s="983"/>
      <c r="L35" s="983"/>
      <c r="M35" s="983"/>
      <c r="N35" s="983"/>
    </row>
  </sheetData>
  <mergeCells count="12">
    <mergeCell ref="B35:N35"/>
    <mergeCell ref="B7:B8"/>
    <mergeCell ref="C7:C8"/>
    <mergeCell ref="D7:D8"/>
    <mergeCell ref="E7:E8"/>
    <mergeCell ref="F7:F8"/>
    <mergeCell ref="G7:G8"/>
    <mergeCell ref="B2:N2"/>
    <mergeCell ref="H7:H8"/>
    <mergeCell ref="I7:I8"/>
    <mergeCell ref="J7:K7"/>
    <mergeCell ref="L7:N7"/>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1:O25"/>
  <sheetViews>
    <sheetView topLeftCell="B1" zoomScaleNormal="100" workbookViewId="0">
      <selection activeCell="F7" sqref="F7"/>
    </sheetView>
  </sheetViews>
  <sheetFormatPr baseColWidth="10" defaultRowHeight="14.25"/>
  <cols>
    <col min="1" max="1" width="2.7109375" style="595" customWidth="1"/>
    <col min="2" max="2" width="18" style="595" customWidth="1"/>
    <col min="3" max="3" width="17.7109375" style="595" customWidth="1"/>
    <col min="4" max="4" width="22.140625" style="595" customWidth="1"/>
    <col min="5" max="5" width="17.7109375" style="595" customWidth="1"/>
    <col min="6" max="6" width="18.7109375" style="595" customWidth="1"/>
    <col min="7" max="7" width="20.7109375" style="595" customWidth="1"/>
    <col min="8" max="8" width="41.140625" style="595" customWidth="1"/>
    <col min="9" max="9" width="17.7109375" style="595" customWidth="1"/>
    <col min="10" max="10" width="19.28515625" style="595" customWidth="1"/>
    <col min="11" max="11" width="20.140625" style="595" customWidth="1"/>
    <col min="12" max="12" width="28.7109375" style="595" customWidth="1"/>
    <col min="13" max="13" width="22.42578125" style="595" customWidth="1"/>
    <col min="14" max="16384" width="11.42578125" style="595"/>
  </cols>
  <sheetData>
    <row r="1" spans="2:15" ht="17.25" customHeight="1" thickBot="1">
      <c r="B1" s="682"/>
      <c r="C1" s="682"/>
      <c r="D1" s="682"/>
      <c r="E1" s="682"/>
    </row>
    <row r="2" spans="2:15" ht="36" customHeight="1" thickTop="1">
      <c r="B2" s="989" t="s">
        <v>3009</v>
      </c>
      <c r="C2" s="990"/>
      <c r="D2" s="990"/>
      <c r="E2" s="990"/>
      <c r="F2" s="990"/>
      <c r="G2" s="990"/>
      <c r="H2" s="990"/>
      <c r="I2" s="990"/>
      <c r="J2" s="990"/>
      <c r="K2" s="990"/>
      <c r="L2" s="990"/>
      <c r="M2" s="991"/>
    </row>
    <row r="3" spans="2:15" ht="15.75" customHeight="1">
      <c r="B3" s="992" t="s">
        <v>3008</v>
      </c>
      <c r="C3" s="993"/>
      <c r="D3" s="993"/>
      <c r="E3" s="993"/>
      <c r="F3" s="993"/>
      <c r="G3" s="993"/>
      <c r="H3" s="993"/>
      <c r="I3" s="993"/>
      <c r="J3" s="993"/>
      <c r="K3" s="993"/>
      <c r="L3" s="993"/>
      <c r="M3" s="994"/>
    </row>
    <row r="4" spans="2:15" ht="32.25" customHeight="1" thickBot="1">
      <c r="B4" s="943" t="s">
        <v>411</v>
      </c>
      <c r="C4" s="944"/>
      <c r="D4" s="681"/>
      <c r="E4" s="681"/>
      <c r="F4" s="681"/>
      <c r="G4" s="680"/>
      <c r="H4" s="680"/>
      <c r="I4" s="680"/>
      <c r="J4" s="680"/>
      <c r="K4" s="679"/>
      <c r="L4" s="995" t="s">
        <v>3007</v>
      </c>
      <c r="M4" s="996"/>
    </row>
    <row r="5" spans="2:15" ht="9" customHeight="1" thickTop="1" thickBot="1">
      <c r="B5" s="678"/>
      <c r="C5" s="678"/>
      <c r="D5" s="678"/>
      <c r="E5" s="678"/>
      <c r="F5" s="678"/>
      <c r="G5" s="678"/>
      <c r="H5" s="678"/>
      <c r="I5" s="678"/>
      <c r="J5" s="678"/>
      <c r="K5" s="677"/>
      <c r="L5" s="677"/>
    </row>
    <row r="6" spans="2:15" ht="102" customHeight="1" thickTop="1" thickBot="1">
      <c r="B6" s="676" t="s">
        <v>3006</v>
      </c>
      <c r="C6" s="675" t="s">
        <v>3005</v>
      </c>
      <c r="D6" s="675" t="s">
        <v>3004</v>
      </c>
      <c r="E6" s="675" t="s">
        <v>3003</v>
      </c>
      <c r="F6" s="675" t="s">
        <v>3002</v>
      </c>
      <c r="G6" s="675" t="s">
        <v>3001</v>
      </c>
      <c r="H6" s="675" t="s">
        <v>3000</v>
      </c>
      <c r="I6" s="675" t="s">
        <v>2999</v>
      </c>
      <c r="J6" s="675" t="s">
        <v>2998</v>
      </c>
      <c r="K6" s="675" t="s">
        <v>2997</v>
      </c>
      <c r="L6" s="675" t="s">
        <v>2996</v>
      </c>
      <c r="M6" s="674" t="s">
        <v>2995</v>
      </c>
      <c r="N6" s="673"/>
      <c r="O6" s="672"/>
    </row>
    <row r="7" spans="2:15" ht="111" customHeight="1" thickTop="1">
      <c r="B7" s="671" t="s">
        <v>2994</v>
      </c>
      <c r="C7" s="670">
        <v>81127.28</v>
      </c>
      <c r="D7" s="669"/>
      <c r="E7" s="669"/>
      <c r="F7" s="669">
        <f t="shared" ref="F7:F18" si="0">+C7+D7+E7</f>
        <v>81127.28</v>
      </c>
      <c r="G7" s="669">
        <v>81127.28</v>
      </c>
      <c r="H7" s="669"/>
      <c r="I7" s="665">
        <f t="shared" ref="I7:I18" si="1">+F7-G7</f>
        <v>0</v>
      </c>
      <c r="J7" s="803" t="s">
        <v>3097</v>
      </c>
      <c r="K7" s="792" t="s">
        <v>3098</v>
      </c>
      <c r="L7" s="665">
        <v>15392.88</v>
      </c>
      <c r="M7" s="801" t="s">
        <v>3111</v>
      </c>
      <c r="N7" s="988"/>
    </row>
    <row r="8" spans="2:15" ht="30" customHeight="1">
      <c r="B8" s="668" t="s">
        <v>2993</v>
      </c>
      <c r="C8" s="667"/>
      <c r="D8" s="666"/>
      <c r="E8" s="666"/>
      <c r="F8" s="666">
        <f t="shared" si="0"/>
        <v>0</v>
      </c>
      <c r="G8" s="666"/>
      <c r="H8" s="666"/>
      <c r="I8" s="665">
        <f t="shared" si="1"/>
        <v>0</v>
      </c>
      <c r="J8" s="804"/>
      <c r="K8" s="792"/>
      <c r="L8" s="664"/>
      <c r="M8" s="802"/>
      <c r="N8" s="988"/>
    </row>
    <row r="9" spans="2:15" ht="83.25" customHeight="1">
      <c r="B9" s="668" t="s">
        <v>2992</v>
      </c>
      <c r="C9" s="667">
        <v>79444.81</v>
      </c>
      <c r="D9" s="666"/>
      <c r="E9" s="666"/>
      <c r="F9" s="666">
        <f t="shared" si="0"/>
        <v>79444.81</v>
      </c>
      <c r="G9" s="666">
        <v>79444.81</v>
      </c>
      <c r="H9" s="666"/>
      <c r="I9" s="665">
        <f t="shared" si="1"/>
        <v>0</v>
      </c>
      <c r="J9" s="804" t="s">
        <v>3097</v>
      </c>
      <c r="K9" s="792" t="s">
        <v>3098</v>
      </c>
      <c r="L9" s="664"/>
      <c r="M9" s="801" t="s">
        <v>3101</v>
      </c>
      <c r="N9" s="988"/>
    </row>
    <row r="10" spans="2:15" ht="30" customHeight="1">
      <c r="B10" s="668" t="s">
        <v>2991</v>
      </c>
      <c r="C10" s="667"/>
      <c r="D10" s="666"/>
      <c r="E10" s="666"/>
      <c r="F10" s="666">
        <f t="shared" si="0"/>
        <v>0</v>
      </c>
      <c r="G10" s="666"/>
      <c r="H10" s="666"/>
      <c r="I10" s="665">
        <f t="shared" si="1"/>
        <v>0</v>
      </c>
      <c r="J10" s="804"/>
      <c r="K10" s="792"/>
      <c r="L10" s="664"/>
      <c r="M10" s="802"/>
      <c r="N10" s="988"/>
    </row>
    <row r="11" spans="2:15" ht="78" customHeight="1">
      <c r="B11" s="668" t="s">
        <v>2990</v>
      </c>
      <c r="C11" s="667">
        <v>43509.9</v>
      </c>
      <c r="D11" s="666"/>
      <c r="E11" s="666"/>
      <c r="F11" s="666">
        <f t="shared" si="0"/>
        <v>43509.9</v>
      </c>
      <c r="G11" s="666">
        <v>43509.9</v>
      </c>
      <c r="H11" s="666"/>
      <c r="I11" s="665">
        <f t="shared" si="1"/>
        <v>0</v>
      </c>
      <c r="J11" s="804" t="s">
        <v>3097</v>
      </c>
      <c r="K11" s="792" t="s">
        <v>3098</v>
      </c>
      <c r="L11" s="664"/>
      <c r="M11" s="801" t="s">
        <v>3102</v>
      </c>
      <c r="N11" s="988"/>
    </row>
    <row r="12" spans="2:15" s="800" customFormat="1" ht="66.75" customHeight="1">
      <c r="B12" s="793" t="s">
        <v>2989</v>
      </c>
      <c r="C12" s="794">
        <v>57689.86</v>
      </c>
      <c r="D12" s="795"/>
      <c r="E12" s="795"/>
      <c r="F12" s="795">
        <f t="shared" si="0"/>
        <v>57689.86</v>
      </c>
      <c r="G12" s="795">
        <v>57689.86</v>
      </c>
      <c r="H12" s="795"/>
      <c r="I12" s="796">
        <f t="shared" si="1"/>
        <v>0</v>
      </c>
      <c r="J12" s="804" t="s">
        <v>3097</v>
      </c>
      <c r="K12" s="798" t="s">
        <v>3099</v>
      </c>
      <c r="L12" s="797"/>
      <c r="M12" s="799" t="s">
        <v>3100</v>
      </c>
      <c r="N12" s="988"/>
    </row>
    <row r="13" spans="2:15" ht="64.5" customHeight="1">
      <c r="B13" s="668" t="s">
        <v>2988</v>
      </c>
      <c r="C13" s="667">
        <v>75174.86</v>
      </c>
      <c r="D13" s="666"/>
      <c r="E13" s="666"/>
      <c r="F13" s="666">
        <f t="shared" si="0"/>
        <v>75174.86</v>
      </c>
      <c r="G13" s="666">
        <v>75174.86</v>
      </c>
      <c r="H13" s="666"/>
      <c r="I13" s="665">
        <f t="shared" si="1"/>
        <v>0</v>
      </c>
      <c r="J13" s="804" t="s">
        <v>3097</v>
      </c>
      <c r="K13" s="792" t="s">
        <v>3109</v>
      </c>
      <c r="L13" s="664"/>
      <c r="M13" s="799" t="s">
        <v>3110</v>
      </c>
      <c r="N13" s="988"/>
    </row>
    <row r="14" spans="2:15" ht="30" customHeight="1">
      <c r="B14" s="668" t="s">
        <v>2987</v>
      </c>
      <c r="C14" s="667"/>
      <c r="D14" s="666"/>
      <c r="E14" s="666"/>
      <c r="F14" s="666">
        <f t="shared" si="0"/>
        <v>0</v>
      </c>
      <c r="G14" s="666"/>
      <c r="H14" s="666"/>
      <c r="I14" s="665">
        <f t="shared" si="1"/>
        <v>0</v>
      </c>
      <c r="J14" s="804"/>
      <c r="K14" s="792"/>
      <c r="L14" s="664"/>
      <c r="M14" s="802"/>
      <c r="N14" s="988"/>
    </row>
    <row r="15" spans="2:15" ht="46.5" customHeight="1">
      <c r="B15" s="668" t="s">
        <v>2986</v>
      </c>
      <c r="C15" s="667">
        <v>43509.9</v>
      </c>
      <c r="D15" s="666"/>
      <c r="E15" s="666"/>
      <c r="F15" s="666">
        <f t="shared" si="0"/>
        <v>43509.9</v>
      </c>
      <c r="G15" s="666">
        <v>43509.9</v>
      </c>
      <c r="H15" s="666"/>
      <c r="I15" s="665">
        <f t="shared" si="1"/>
        <v>0</v>
      </c>
      <c r="J15" s="804" t="s">
        <v>3097</v>
      </c>
      <c r="K15" s="792" t="s">
        <v>3103</v>
      </c>
      <c r="L15" s="664"/>
      <c r="M15" s="799" t="s">
        <v>3104</v>
      </c>
      <c r="N15" s="988"/>
    </row>
    <row r="16" spans="2:15" ht="45.75" customHeight="1">
      <c r="B16" s="668" t="s">
        <v>2985</v>
      </c>
      <c r="C16" s="667">
        <v>43509.9</v>
      </c>
      <c r="D16" s="666"/>
      <c r="E16" s="666"/>
      <c r="F16" s="666">
        <f t="shared" si="0"/>
        <v>43509.9</v>
      </c>
      <c r="G16" s="666">
        <v>43509.9</v>
      </c>
      <c r="H16" s="666"/>
      <c r="I16" s="665">
        <f t="shared" si="1"/>
        <v>0</v>
      </c>
      <c r="J16" s="804" t="s">
        <v>3097</v>
      </c>
      <c r="K16" s="792" t="s">
        <v>3105</v>
      </c>
      <c r="L16" s="664"/>
      <c r="M16" s="799" t="s">
        <v>3106</v>
      </c>
      <c r="N16" s="988"/>
    </row>
    <row r="17" spans="2:14" ht="47.25" customHeight="1">
      <c r="B17" s="668" t="s">
        <v>2984</v>
      </c>
      <c r="C17" s="667">
        <v>43509.9</v>
      </c>
      <c r="D17" s="666"/>
      <c r="E17" s="666"/>
      <c r="F17" s="666">
        <f t="shared" si="0"/>
        <v>43509.9</v>
      </c>
      <c r="G17" s="666">
        <v>43509.9</v>
      </c>
      <c r="H17" s="666"/>
      <c r="I17" s="665">
        <f t="shared" si="1"/>
        <v>0</v>
      </c>
      <c r="J17" s="804" t="s">
        <v>3097</v>
      </c>
      <c r="K17" s="792" t="s">
        <v>3108</v>
      </c>
      <c r="L17" s="664"/>
      <c r="M17" s="799" t="s">
        <v>3107</v>
      </c>
      <c r="N17" s="988"/>
    </row>
    <row r="18" spans="2:14" ht="30" customHeight="1">
      <c r="B18" s="668" t="s">
        <v>2983</v>
      </c>
      <c r="C18" s="667"/>
      <c r="D18" s="666"/>
      <c r="E18" s="666"/>
      <c r="F18" s="666">
        <f t="shared" si="0"/>
        <v>0</v>
      </c>
      <c r="G18" s="666"/>
      <c r="H18" s="666"/>
      <c r="I18" s="665">
        <f t="shared" si="1"/>
        <v>0</v>
      </c>
      <c r="J18" s="804"/>
      <c r="K18" s="792"/>
      <c r="L18" s="664"/>
      <c r="M18" s="802"/>
      <c r="N18" s="663"/>
    </row>
    <row r="19" spans="2:14" ht="30" customHeight="1" thickBot="1">
      <c r="B19" s="662" t="s">
        <v>2982</v>
      </c>
      <c r="C19" s="661">
        <f t="shared" ref="C19:I19" si="2">SUM(C7:C18)</f>
        <v>467476.41000000003</v>
      </c>
      <c r="D19" s="661">
        <f t="shared" si="2"/>
        <v>0</v>
      </c>
      <c r="E19" s="661">
        <f t="shared" si="2"/>
        <v>0</v>
      </c>
      <c r="F19" s="661">
        <f t="shared" si="2"/>
        <v>467476.41000000003</v>
      </c>
      <c r="G19" s="661">
        <f t="shared" si="2"/>
        <v>467476.41000000003</v>
      </c>
      <c r="H19" s="661">
        <f t="shared" si="2"/>
        <v>0</v>
      </c>
      <c r="I19" s="661">
        <f t="shared" si="2"/>
        <v>0</v>
      </c>
      <c r="J19" s="661"/>
      <c r="K19" s="661"/>
      <c r="L19" s="661">
        <f>SUM(L7:L18)</f>
        <v>15392.88</v>
      </c>
      <c r="M19" s="660"/>
    </row>
    <row r="20" spans="2:14" ht="19.5" customHeight="1" thickTop="1">
      <c r="B20" s="658"/>
      <c r="C20" s="658"/>
      <c r="D20" s="658"/>
      <c r="E20" s="658"/>
      <c r="F20" s="658"/>
      <c r="G20" s="658"/>
      <c r="H20" s="658"/>
      <c r="I20" s="658"/>
      <c r="J20" s="658"/>
    </row>
    <row r="21" spans="2:14" ht="19.5" customHeight="1">
      <c r="B21" s="659" t="s">
        <v>2981</v>
      </c>
      <c r="C21" s="658"/>
      <c r="D21" s="658"/>
      <c r="E21" s="658"/>
      <c r="F21" s="658"/>
      <c r="G21" s="658"/>
      <c r="H21" s="658"/>
      <c r="I21" s="658"/>
      <c r="J21" s="658"/>
    </row>
    <row r="22" spans="2:14" ht="19.5" customHeight="1">
      <c r="B22" s="659" t="s">
        <v>2980</v>
      </c>
      <c r="C22" s="658"/>
      <c r="D22" s="658"/>
      <c r="E22" s="658"/>
      <c r="F22" s="658"/>
      <c r="G22" s="658"/>
      <c r="H22" s="658"/>
      <c r="I22" s="658"/>
      <c r="J22" s="658"/>
    </row>
    <row r="23" spans="2:14" ht="17.25" customHeight="1">
      <c r="C23" s="657"/>
      <c r="D23" s="656"/>
      <c r="E23" s="655"/>
      <c r="F23" s="655"/>
      <c r="G23" s="654"/>
      <c r="H23" s="654"/>
    </row>
    <row r="24" spans="2:14" s="598" customFormat="1" ht="12">
      <c r="C24" s="599" t="s">
        <v>2938</v>
      </c>
    </row>
    <row r="25" spans="2:14" ht="7.5" customHeight="1"/>
  </sheetData>
  <mergeCells count="5">
    <mergeCell ref="N7:N17"/>
    <mergeCell ref="B2:M2"/>
    <mergeCell ref="B3:M3"/>
    <mergeCell ref="L4:M4"/>
    <mergeCell ref="B4:C4"/>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N28"/>
  <sheetViews>
    <sheetView topLeftCell="C1" zoomScaleNormal="100" workbookViewId="0">
      <selection activeCell="H37" sqref="H37"/>
    </sheetView>
  </sheetViews>
  <sheetFormatPr baseColWidth="10" defaultRowHeight="14.25"/>
  <cols>
    <col min="1" max="1" width="2.7109375" style="595" customWidth="1"/>
    <col min="2" max="2" width="25.7109375" style="595" customWidth="1"/>
    <col min="3" max="3" width="25" style="595" customWidth="1"/>
    <col min="4" max="4" width="27.85546875" style="595" customWidth="1"/>
    <col min="5" max="5" width="25.7109375" style="595" customWidth="1"/>
    <col min="6" max="6" width="24.85546875" style="595" customWidth="1"/>
    <col min="7" max="7" width="19" style="595" customWidth="1"/>
    <col min="8" max="8" width="22" style="595" customWidth="1"/>
    <col min="9" max="9" width="21" style="595" customWidth="1"/>
    <col min="10" max="10" width="24.85546875" style="595" customWidth="1"/>
    <col min="11" max="11" width="19.28515625" style="595" customWidth="1"/>
    <col min="12" max="13" width="25.7109375" style="595" customWidth="1"/>
    <col min="14" max="14" width="24.28515625" style="595" customWidth="1"/>
    <col min="15" max="16384" width="11.42578125" style="595"/>
  </cols>
  <sheetData>
    <row r="1" spans="2:13" ht="15" thickBot="1">
      <c r="B1" s="682"/>
      <c r="C1" s="682"/>
      <c r="D1" s="682"/>
      <c r="E1" s="682"/>
      <c r="F1" s="682"/>
      <c r="G1" s="682"/>
      <c r="H1" s="682"/>
    </row>
    <row r="2" spans="2:13" s="725" customFormat="1" ht="60.75" customHeight="1" thickTop="1">
      <c r="B2" s="997" t="s">
        <v>3026</v>
      </c>
      <c r="C2" s="998"/>
      <c r="D2" s="998"/>
      <c r="E2" s="998"/>
      <c r="F2" s="998"/>
      <c r="G2" s="998"/>
      <c r="H2" s="998"/>
      <c r="I2" s="998"/>
      <c r="J2" s="998"/>
      <c r="K2" s="998"/>
      <c r="L2" s="999"/>
      <c r="M2" s="728"/>
    </row>
    <row r="3" spans="2:13" s="725" customFormat="1" ht="15.75">
      <c r="B3" s="731"/>
      <c r="C3" s="730"/>
      <c r="D3" s="730"/>
      <c r="E3" s="730"/>
      <c r="F3" s="730"/>
      <c r="G3" s="730" t="s">
        <v>3008</v>
      </c>
      <c r="H3" s="730"/>
      <c r="I3" s="730"/>
      <c r="J3" s="730"/>
      <c r="K3" s="730"/>
      <c r="L3" s="729"/>
      <c r="M3" s="728"/>
    </row>
    <row r="4" spans="2:13" s="725" customFormat="1" ht="15.75" thickBot="1">
      <c r="B4" s="1000" t="s">
        <v>411</v>
      </c>
      <c r="C4" s="1001"/>
      <c r="D4" s="727"/>
      <c r="E4" s="727"/>
      <c r="F4" s="727"/>
      <c r="G4" s="727"/>
      <c r="H4" s="727"/>
      <c r="I4" s="727"/>
      <c r="J4" s="727"/>
      <c r="K4" s="1001" t="s">
        <v>3007</v>
      </c>
      <c r="L4" s="1002"/>
      <c r="M4" s="726"/>
    </row>
    <row r="5" spans="2:13" s="725" customFormat="1" ht="16.5" thickTop="1" thickBot="1">
      <c r="B5" s="727"/>
      <c r="C5" s="727"/>
      <c r="D5" s="727"/>
      <c r="E5" s="727"/>
      <c r="F5" s="727"/>
      <c r="G5" s="727"/>
      <c r="H5" s="727"/>
      <c r="I5" s="727"/>
      <c r="J5" s="727"/>
      <c r="K5" s="727"/>
      <c r="L5" s="727"/>
      <c r="M5" s="726"/>
    </row>
    <row r="6" spans="2:13" ht="106.5" thickTop="1" thickBot="1">
      <c r="B6" s="724" t="s">
        <v>3025</v>
      </c>
      <c r="C6" s="675" t="s">
        <v>3024</v>
      </c>
      <c r="D6" s="675" t="s">
        <v>3023</v>
      </c>
      <c r="E6" s="675" t="s">
        <v>3022</v>
      </c>
      <c r="F6" s="675" t="s">
        <v>3021</v>
      </c>
      <c r="G6" s="675" t="s">
        <v>3020</v>
      </c>
      <c r="H6" s="675" t="s">
        <v>3019</v>
      </c>
      <c r="I6" s="675" t="s">
        <v>3018</v>
      </c>
      <c r="J6" s="675" t="s">
        <v>3017</v>
      </c>
      <c r="K6" s="675" t="s">
        <v>3016</v>
      </c>
      <c r="L6" s="674" t="s">
        <v>3015</v>
      </c>
      <c r="M6" s="723"/>
    </row>
    <row r="7" spans="2:13" ht="15.75" thickTop="1">
      <c r="B7" s="722" t="s">
        <v>3014</v>
      </c>
      <c r="C7" s="721">
        <v>15512</v>
      </c>
      <c r="D7" s="721"/>
      <c r="E7" s="721"/>
      <c r="F7" s="721"/>
      <c r="G7" s="720"/>
      <c r="H7" s="718"/>
      <c r="I7" s="719">
        <f t="shared" ref="I7:I18" si="0">+C7+D7+F7+E7+G7-H7</f>
        <v>15512</v>
      </c>
      <c r="J7" s="718">
        <v>15512</v>
      </c>
      <c r="K7" s="717">
        <v>43879</v>
      </c>
      <c r="L7" s="716">
        <f t="shared" ref="L7:L18" si="1">I7-J7</f>
        <v>0</v>
      </c>
      <c r="M7" s="699"/>
    </row>
    <row r="8" spans="2:13" ht="15">
      <c r="B8" s="714" t="s">
        <v>2993</v>
      </c>
      <c r="C8" s="713">
        <v>18402</v>
      </c>
      <c r="D8" s="713"/>
      <c r="E8" s="713"/>
      <c r="F8" s="713"/>
      <c r="G8" s="715"/>
      <c r="H8" s="709"/>
      <c r="I8" s="710">
        <f t="shared" si="0"/>
        <v>18402</v>
      </c>
      <c r="J8" s="709">
        <v>18402</v>
      </c>
      <c r="K8" s="708">
        <v>43907</v>
      </c>
      <c r="L8" s="707">
        <f t="shared" si="1"/>
        <v>0</v>
      </c>
      <c r="M8" s="699"/>
    </row>
    <row r="9" spans="2:13" ht="15">
      <c r="B9" s="714" t="s">
        <v>2992</v>
      </c>
      <c r="C9" s="713">
        <v>19609</v>
      </c>
      <c r="D9" s="713"/>
      <c r="E9" s="713"/>
      <c r="F9" s="713"/>
      <c r="G9" s="715"/>
      <c r="H9" s="709"/>
      <c r="I9" s="710">
        <f t="shared" si="0"/>
        <v>19609</v>
      </c>
      <c r="J9" s="709">
        <v>19609</v>
      </c>
      <c r="K9" s="708">
        <v>43938</v>
      </c>
      <c r="L9" s="707">
        <f t="shared" si="1"/>
        <v>0</v>
      </c>
      <c r="M9" s="699"/>
    </row>
    <row r="10" spans="2:13" ht="15">
      <c r="B10" s="714" t="s">
        <v>2991</v>
      </c>
      <c r="C10" s="713">
        <v>19484</v>
      </c>
      <c r="D10" s="713"/>
      <c r="E10" s="713"/>
      <c r="F10" s="713"/>
      <c r="G10" s="715"/>
      <c r="H10" s="709"/>
      <c r="I10" s="710">
        <f t="shared" si="0"/>
        <v>19484</v>
      </c>
      <c r="J10" s="709">
        <v>19484</v>
      </c>
      <c r="K10" s="708">
        <v>43969</v>
      </c>
      <c r="L10" s="707">
        <f t="shared" si="1"/>
        <v>0</v>
      </c>
      <c r="M10" s="699"/>
    </row>
    <row r="11" spans="2:13" ht="15">
      <c r="B11" s="714" t="s">
        <v>2990</v>
      </c>
      <c r="C11" s="713">
        <v>19484</v>
      </c>
      <c r="D11" s="713"/>
      <c r="E11" s="713"/>
      <c r="F11" s="713"/>
      <c r="G11" s="709"/>
      <c r="H11" s="709"/>
      <c r="I11" s="710">
        <f t="shared" si="0"/>
        <v>19484</v>
      </c>
      <c r="J11" s="709">
        <v>19484</v>
      </c>
      <c r="K11" s="708">
        <v>43999</v>
      </c>
      <c r="L11" s="707">
        <f t="shared" si="1"/>
        <v>0</v>
      </c>
      <c r="M11" s="699"/>
    </row>
    <row r="12" spans="2:13" ht="15">
      <c r="B12" s="714" t="s">
        <v>2989</v>
      </c>
      <c r="C12" s="713">
        <v>19484</v>
      </c>
      <c r="D12" s="713"/>
      <c r="E12" s="713"/>
      <c r="F12" s="713"/>
      <c r="G12" s="709"/>
      <c r="H12" s="709"/>
      <c r="I12" s="710">
        <f t="shared" si="0"/>
        <v>19484</v>
      </c>
      <c r="J12" s="709">
        <v>19484</v>
      </c>
      <c r="K12" s="708">
        <v>44022</v>
      </c>
      <c r="L12" s="707">
        <f t="shared" si="1"/>
        <v>0</v>
      </c>
      <c r="M12" s="699"/>
    </row>
    <row r="13" spans="2:13" ht="15">
      <c r="B13" s="714" t="s">
        <v>2988</v>
      </c>
      <c r="C13" s="713">
        <v>19484</v>
      </c>
      <c r="D13" s="713"/>
      <c r="E13" s="713"/>
      <c r="F13" s="713"/>
      <c r="G13" s="709"/>
      <c r="H13" s="709"/>
      <c r="I13" s="710">
        <f t="shared" si="0"/>
        <v>19484</v>
      </c>
      <c r="J13" s="709">
        <v>19484</v>
      </c>
      <c r="K13" s="708">
        <v>44055</v>
      </c>
      <c r="L13" s="707">
        <f t="shared" si="1"/>
        <v>0</v>
      </c>
      <c r="M13" s="699"/>
    </row>
    <row r="14" spans="2:13" ht="15">
      <c r="B14" s="714" t="s">
        <v>2987</v>
      </c>
      <c r="C14" s="713">
        <v>19484</v>
      </c>
      <c r="D14" s="713"/>
      <c r="E14" s="713"/>
      <c r="F14" s="713"/>
      <c r="G14" s="709"/>
      <c r="H14" s="709"/>
      <c r="I14" s="710">
        <f t="shared" si="0"/>
        <v>19484</v>
      </c>
      <c r="J14" s="709">
        <v>19484</v>
      </c>
      <c r="K14" s="708">
        <v>44083</v>
      </c>
      <c r="L14" s="707">
        <f t="shared" si="1"/>
        <v>0</v>
      </c>
      <c r="M14" s="699"/>
    </row>
    <row r="15" spans="2:13" ht="15">
      <c r="B15" s="714" t="s">
        <v>2986</v>
      </c>
      <c r="C15" s="713">
        <v>19484</v>
      </c>
      <c r="D15" s="713"/>
      <c r="E15" s="713"/>
      <c r="F15" s="713"/>
      <c r="G15" s="709"/>
      <c r="H15" s="709"/>
      <c r="I15" s="710">
        <f t="shared" si="0"/>
        <v>19484</v>
      </c>
      <c r="J15" s="709">
        <v>19484</v>
      </c>
      <c r="K15" s="708">
        <v>44117</v>
      </c>
      <c r="L15" s="707">
        <f t="shared" si="1"/>
        <v>0</v>
      </c>
      <c r="M15" s="699"/>
    </row>
    <row r="16" spans="2:13" ht="15">
      <c r="B16" s="714" t="s">
        <v>2985</v>
      </c>
      <c r="C16" s="713">
        <v>19484</v>
      </c>
      <c r="D16" s="713"/>
      <c r="E16" s="713"/>
      <c r="F16" s="713"/>
      <c r="G16" s="709"/>
      <c r="H16" s="709"/>
      <c r="I16" s="710">
        <f t="shared" si="0"/>
        <v>19484</v>
      </c>
      <c r="J16" s="709">
        <v>19484</v>
      </c>
      <c r="K16" s="708">
        <v>44154</v>
      </c>
      <c r="L16" s="707">
        <f t="shared" si="1"/>
        <v>0</v>
      </c>
      <c r="M16" s="699"/>
    </row>
    <row r="17" spans="2:14" ht="15">
      <c r="B17" s="714" t="s">
        <v>2984</v>
      </c>
      <c r="C17" s="713">
        <v>19484</v>
      </c>
      <c r="D17" s="713"/>
      <c r="E17" s="713"/>
      <c r="F17" s="713"/>
      <c r="G17" s="712"/>
      <c r="H17" s="711"/>
      <c r="I17" s="710">
        <f t="shared" si="0"/>
        <v>19484</v>
      </c>
      <c r="J17" s="709">
        <v>19484</v>
      </c>
      <c r="K17" s="708">
        <v>44181</v>
      </c>
      <c r="L17" s="707">
        <f t="shared" si="1"/>
        <v>0</v>
      </c>
      <c r="M17" s="699"/>
    </row>
    <row r="18" spans="2:14" ht="15.75" thickBot="1">
      <c r="B18" s="706" t="s">
        <v>2983</v>
      </c>
      <c r="C18" s="705">
        <v>20083</v>
      </c>
      <c r="D18" s="705"/>
      <c r="E18" s="705"/>
      <c r="F18" s="705"/>
      <c r="G18" s="704"/>
      <c r="H18" s="702"/>
      <c r="I18" s="703">
        <f t="shared" si="0"/>
        <v>20083</v>
      </c>
      <c r="J18" s="702">
        <v>20083</v>
      </c>
      <c r="K18" s="701">
        <v>44207</v>
      </c>
      <c r="L18" s="700">
        <f t="shared" si="1"/>
        <v>0</v>
      </c>
      <c r="M18" s="699"/>
    </row>
    <row r="19" spans="2:14" ht="16.5" thickTop="1" thickBot="1">
      <c r="B19" s="698" t="s">
        <v>3013</v>
      </c>
      <c r="C19" s="697">
        <f t="shared" ref="C19:J19" si="2">SUM(C7:C18)</f>
        <v>229478</v>
      </c>
      <c r="D19" s="697">
        <f t="shared" si="2"/>
        <v>0</v>
      </c>
      <c r="E19" s="697">
        <f t="shared" si="2"/>
        <v>0</v>
      </c>
      <c r="F19" s="697">
        <f t="shared" si="2"/>
        <v>0</v>
      </c>
      <c r="G19" s="697">
        <f t="shared" si="2"/>
        <v>0</v>
      </c>
      <c r="H19" s="697">
        <f t="shared" si="2"/>
        <v>0</v>
      </c>
      <c r="I19" s="697">
        <f t="shared" si="2"/>
        <v>229478</v>
      </c>
      <c r="J19" s="697">
        <f t="shared" si="2"/>
        <v>229478</v>
      </c>
      <c r="K19" s="697"/>
      <c r="L19" s="696">
        <f>SUM(L7:L18)</f>
        <v>0</v>
      </c>
      <c r="M19" s="695"/>
    </row>
    <row r="20" spans="2:14" ht="16.5" thickTop="1" thickBot="1">
      <c r="C20" s="657"/>
      <c r="D20" s="657"/>
      <c r="E20" s="657"/>
      <c r="F20" s="657"/>
      <c r="G20" s="656"/>
      <c r="H20" s="655"/>
      <c r="I20" s="655"/>
      <c r="J20" s="654"/>
      <c r="K20" s="654"/>
    </row>
    <row r="21" spans="2:14" ht="15" thickTop="1">
      <c r="B21" s="694" t="s">
        <v>3012</v>
      </c>
      <c r="C21" s="693"/>
      <c r="D21" s="693"/>
      <c r="E21" s="693"/>
      <c r="F21" s="693"/>
      <c r="G21" s="692"/>
      <c r="H21" s="691"/>
      <c r="I21" s="690"/>
      <c r="J21" s="684"/>
      <c r="K21" s="684"/>
      <c r="L21" s="684"/>
    </row>
    <row r="22" spans="2:14" ht="29.25" thickBot="1">
      <c r="B22" s="689" t="s">
        <v>3011</v>
      </c>
      <c r="C22" s="688"/>
      <c r="D22" s="688"/>
      <c r="E22" s="688"/>
      <c r="F22" s="688"/>
      <c r="G22" s="687"/>
      <c r="H22" s="686"/>
      <c r="I22" s="685"/>
      <c r="J22" s="684"/>
      <c r="K22" s="684"/>
      <c r="L22" s="684"/>
    </row>
    <row r="23" spans="2:14" ht="15" thickTop="1"/>
    <row r="24" spans="2:14" ht="15">
      <c r="B24" s="659" t="s">
        <v>3010</v>
      </c>
    </row>
    <row r="25" spans="2:14" ht="15">
      <c r="B25" s="659"/>
    </row>
    <row r="26" spans="2:14" s="598" customFormat="1" ht="12">
      <c r="C26" s="599" t="s">
        <v>2938</v>
      </c>
    </row>
    <row r="27" spans="2:14">
      <c r="B27" s="683"/>
      <c r="C27" s="683"/>
      <c r="D27" s="683"/>
      <c r="E27" s="683"/>
      <c r="F27" s="683"/>
      <c r="G27" s="683"/>
      <c r="H27" s="683"/>
      <c r="I27" s="683"/>
      <c r="J27" s="683"/>
      <c r="K27" s="683"/>
      <c r="L27" s="683"/>
      <c r="M27" s="683"/>
      <c r="N27" s="683"/>
    </row>
    <row r="28" spans="2:14">
      <c r="B28" s="683"/>
      <c r="C28" s="683"/>
      <c r="D28" s="683"/>
      <c r="E28" s="683"/>
      <c r="F28" s="683"/>
      <c r="G28" s="683"/>
      <c r="H28" s="683"/>
      <c r="I28" s="683"/>
      <c r="J28" s="683"/>
      <c r="K28" s="683"/>
      <c r="L28" s="683"/>
      <c r="M28" s="683"/>
      <c r="N28" s="683"/>
    </row>
  </sheetData>
  <mergeCells count="3">
    <mergeCell ref="B2:L2"/>
    <mergeCell ref="B4:C4"/>
    <mergeCell ref="K4:L4"/>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B1:Z18"/>
  <sheetViews>
    <sheetView zoomScaleNormal="100" workbookViewId="0">
      <selection activeCell="G23" sqref="G23"/>
    </sheetView>
  </sheetViews>
  <sheetFormatPr baseColWidth="10" defaultRowHeight="14.25"/>
  <cols>
    <col min="1" max="1" width="0.85546875" style="595" customWidth="1"/>
    <col min="2" max="2" width="55" style="595" customWidth="1"/>
    <col min="3" max="14" width="14.85546875" style="595" customWidth="1"/>
    <col min="15" max="18" width="1" style="595" customWidth="1"/>
    <col min="19" max="16384" width="11.42578125" style="595"/>
  </cols>
  <sheetData>
    <row r="1" spans="2:14" ht="15" thickBot="1"/>
    <row r="2" spans="2:14" ht="61.5" customHeight="1" thickTop="1">
      <c r="B2" s="960" t="s">
        <v>3035</v>
      </c>
      <c r="C2" s="961"/>
      <c r="D2" s="961"/>
      <c r="E2" s="961"/>
      <c r="F2" s="961"/>
      <c r="G2" s="961"/>
      <c r="H2" s="961"/>
      <c r="I2" s="961"/>
      <c r="J2" s="961"/>
      <c r="K2" s="961"/>
      <c r="L2" s="961"/>
      <c r="M2" s="961"/>
      <c r="N2" s="962"/>
    </row>
    <row r="3" spans="2:14" ht="15" thickBot="1">
      <c r="B3" s="554" t="s">
        <v>411</v>
      </c>
      <c r="C3" s="625"/>
      <c r="D3" s="625"/>
      <c r="E3" s="625"/>
      <c r="F3" s="625"/>
      <c r="G3" s="625"/>
      <c r="H3" s="625"/>
      <c r="I3" s="625"/>
      <c r="J3" s="625"/>
      <c r="K3" s="1001" t="s">
        <v>3044</v>
      </c>
      <c r="L3" s="1001"/>
      <c r="M3" s="1001"/>
      <c r="N3" s="1002"/>
    </row>
    <row r="4" spans="2:14" ht="16.5" thickTop="1">
      <c r="B4" s="1004" t="s">
        <v>3034</v>
      </c>
      <c r="C4" s="1007" t="s">
        <v>3033</v>
      </c>
      <c r="D4" s="1007"/>
      <c r="E4" s="1007"/>
      <c r="F4" s="1007"/>
      <c r="G4" s="1007"/>
      <c r="H4" s="1007"/>
      <c r="I4" s="1007"/>
      <c r="J4" s="1007"/>
      <c r="K4" s="1007"/>
      <c r="L4" s="1007"/>
      <c r="M4" s="1007"/>
      <c r="N4" s="1008"/>
    </row>
    <row r="5" spans="2:14">
      <c r="B5" s="1005"/>
      <c r="C5" s="1009" t="s">
        <v>3032</v>
      </c>
      <c r="D5" s="1009"/>
      <c r="E5" s="1009"/>
      <c r="F5" s="1009"/>
      <c r="G5" s="1009"/>
      <c r="H5" s="1009"/>
      <c r="I5" s="1009"/>
      <c r="J5" s="1009"/>
      <c r="K5" s="1009"/>
      <c r="L5" s="1009"/>
      <c r="M5" s="1009"/>
      <c r="N5" s="1010"/>
    </row>
    <row r="6" spans="2:14">
      <c r="B6" s="1005"/>
      <c r="C6" s="1009"/>
      <c r="D6" s="1009"/>
      <c r="E6" s="1009"/>
      <c r="F6" s="1009"/>
      <c r="G6" s="1009"/>
      <c r="H6" s="1009"/>
      <c r="I6" s="1009"/>
      <c r="J6" s="1009"/>
      <c r="K6" s="1009"/>
      <c r="L6" s="1009"/>
      <c r="M6" s="1009"/>
      <c r="N6" s="1010"/>
    </row>
    <row r="7" spans="2:14" ht="15" thickBot="1">
      <c r="B7" s="1006"/>
      <c r="C7" s="747" t="s">
        <v>3014</v>
      </c>
      <c r="D7" s="747" t="s">
        <v>2993</v>
      </c>
      <c r="E7" s="747" t="s">
        <v>2992</v>
      </c>
      <c r="F7" s="747" t="s">
        <v>2991</v>
      </c>
      <c r="G7" s="747" t="s">
        <v>2990</v>
      </c>
      <c r="H7" s="747" t="s">
        <v>2989</v>
      </c>
      <c r="I7" s="747" t="s">
        <v>2988</v>
      </c>
      <c r="J7" s="747" t="s">
        <v>2987</v>
      </c>
      <c r="K7" s="747" t="s">
        <v>2986</v>
      </c>
      <c r="L7" s="747" t="s">
        <v>2985</v>
      </c>
      <c r="M7" s="747" t="s">
        <v>2984</v>
      </c>
      <c r="N7" s="746" t="s">
        <v>2983</v>
      </c>
    </row>
    <row r="8" spans="2:14" ht="15" thickTop="1">
      <c r="B8" s="694" t="s">
        <v>3031</v>
      </c>
      <c r="C8" s="745"/>
      <c r="D8" s="745"/>
      <c r="E8" s="745"/>
      <c r="F8" s="745"/>
      <c r="G8" s="745"/>
      <c r="H8" s="745"/>
      <c r="I8" s="745"/>
      <c r="J8" s="745"/>
      <c r="K8" s="745"/>
      <c r="L8" s="745"/>
      <c r="M8" s="745"/>
      <c r="N8" s="744"/>
    </row>
    <row r="9" spans="2:14">
      <c r="B9" s="668" t="s">
        <v>3030</v>
      </c>
      <c r="C9" s="743">
        <v>9</v>
      </c>
      <c r="D9" s="743">
        <v>9</v>
      </c>
      <c r="E9" s="743">
        <v>9</v>
      </c>
      <c r="F9" s="743">
        <v>9</v>
      </c>
      <c r="G9" s="743">
        <v>9</v>
      </c>
      <c r="H9" s="743">
        <v>9</v>
      </c>
      <c r="I9" s="743">
        <v>9</v>
      </c>
      <c r="J9" s="743">
        <v>9</v>
      </c>
      <c r="K9" s="743">
        <v>9</v>
      </c>
      <c r="L9" s="743">
        <v>9</v>
      </c>
      <c r="M9" s="743">
        <v>9</v>
      </c>
      <c r="N9" s="742">
        <v>10</v>
      </c>
    </row>
    <row r="10" spans="2:14">
      <c r="B10" s="668" t="s">
        <v>3029</v>
      </c>
      <c r="C10" s="743"/>
      <c r="D10" s="743"/>
      <c r="E10" s="743"/>
      <c r="F10" s="743"/>
      <c r="G10" s="743"/>
      <c r="H10" s="743"/>
      <c r="I10" s="743"/>
      <c r="J10" s="743"/>
      <c r="K10" s="743"/>
      <c r="L10" s="743"/>
      <c r="M10" s="743"/>
      <c r="N10" s="742"/>
    </row>
    <row r="11" spans="2:14" ht="15" thickBot="1">
      <c r="B11" s="741" t="s">
        <v>3028</v>
      </c>
      <c r="C11" s="740"/>
      <c r="D11" s="740"/>
      <c r="E11" s="740"/>
      <c r="F11" s="740"/>
      <c r="G11" s="740"/>
      <c r="H11" s="740"/>
      <c r="I11" s="740"/>
      <c r="J11" s="740"/>
      <c r="K11" s="740"/>
      <c r="L11" s="740"/>
      <c r="M11" s="740"/>
      <c r="N11" s="739"/>
    </row>
    <row r="12" spans="2:14" ht="31.5" thickTop="1" thickBot="1">
      <c r="B12" s="738" t="s">
        <v>3027</v>
      </c>
      <c r="C12" s="737">
        <f t="shared" ref="C12:N12" si="0">SUM(C8:C11)</f>
        <v>9</v>
      </c>
      <c r="D12" s="737">
        <f t="shared" si="0"/>
        <v>9</v>
      </c>
      <c r="E12" s="737">
        <f t="shared" si="0"/>
        <v>9</v>
      </c>
      <c r="F12" s="737">
        <f t="shared" si="0"/>
        <v>9</v>
      </c>
      <c r="G12" s="737">
        <f t="shared" si="0"/>
        <v>9</v>
      </c>
      <c r="H12" s="737">
        <f t="shared" si="0"/>
        <v>9</v>
      </c>
      <c r="I12" s="737">
        <f t="shared" si="0"/>
        <v>9</v>
      </c>
      <c r="J12" s="737">
        <f t="shared" si="0"/>
        <v>9</v>
      </c>
      <c r="K12" s="737">
        <f t="shared" si="0"/>
        <v>9</v>
      </c>
      <c r="L12" s="737">
        <f t="shared" si="0"/>
        <v>9</v>
      </c>
      <c r="M12" s="737">
        <f t="shared" si="0"/>
        <v>9</v>
      </c>
      <c r="N12" s="736">
        <f t="shared" si="0"/>
        <v>10</v>
      </c>
    </row>
    <row r="13" spans="2:14" ht="15.75" hidden="1" thickTop="1" thickBot="1">
      <c r="B13" s="735"/>
      <c r="C13" s="734"/>
      <c r="D13" s="733"/>
      <c r="E13" s="733"/>
      <c r="F13" s="733"/>
      <c r="G13" s="733"/>
      <c r="H13" s="733"/>
      <c r="I13" s="733"/>
      <c r="J13" s="733"/>
      <c r="K13" s="733"/>
      <c r="L13" s="732"/>
      <c r="M13" s="732"/>
      <c r="N13" s="732"/>
    </row>
    <row r="14" spans="2:14" ht="15" thickTop="1">
      <c r="B14" s="602"/>
      <c r="C14" s="601"/>
      <c r="D14" s="601"/>
      <c r="E14" s="601"/>
      <c r="F14" s="601"/>
      <c r="G14" s="601"/>
      <c r="H14" s="601"/>
      <c r="I14" s="601"/>
      <c r="J14" s="601"/>
      <c r="K14" s="601"/>
      <c r="L14" s="601"/>
      <c r="M14" s="601"/>
      <c r="N14" s="601"/>
    </row>
    <row r="15" spans="2:14">
      <c r="B15" s="1003"/>
      <c r="C15" s="1003"/>
      <c r="D15" s="1003"/>
      <c r="E15" s="1003"/>
      <c r="F15" s="1003"/>
      <c r="G15" s="1003"/>
      <c r="H15" s="1003"/>
      <c r="I15" s="1003"/>
      <c r="J15" s="1003"/>
      <c r="K15" s="1003"/>
      <c r="L15" s="1003"/>
      <c r="M15" s="1003"/>
      <c r="N15" s="1003"/>
    </row>
    <row r="16" spans="2:14" s="598" customFormat="1" ht="12">
      <c r="C16" s="599" t="s">
        <v>2938</v>
      </c>
    </row>
    <row r="17" spans="2:26">
      <c r="B17" s="683"/>
      <c r="C17" s="683"/>
      <c r="D17" s="683"/>
      <c r="E17" s="683"/>
      <c r="F17" s="683"/>
      <c r="G17" s="683"/>
      <c r="H17" s="683"/>
      <c r="I17" s="683"/>
      <c r="J17" s="683"/>
      <c r="K17" s="683"/>
      <c r="L17" s="683"/>
      <c r="M17" s="683"/>
      <c r="N17" s="683"/>
      <c r="O17" s="683"/>
      <c r="P17" s="683"/>
      <c r="Q17" s="683"/>
      <c r="R17" s="683"/>
      <c r="S17" s="683"/>
      <c r="T17" s="683"/>
      <c r="U17" s="683"/>
      <c r="V17" s="683"/>
      <c r="W17" s="683"/>
      <c r="X17" s="683"/>
      <c r="Y17" s="683"/>
      <c r="Z17" s="683"/>
    </row>
    <row r="18" spans="2:26">
      <c r="B18" s="683"/>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row>
  </sheetData>
  <mergeCells count="6">
    <mergeCell ref="B15:N15"/>
    <mergeCell ref="B2:N2"/>
    <mergeCell ref="K3:N3"/>
    <mergeCell ref="B4:B7"/>
    <mergeCell ref="C4:N4"/>
    <mergeCell ref="C5:N6"/>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workbookViewId="0">
      <selection activeCell="E20" sqref="E20"/>
    </sheetView>
  </sheetViews>
  <sheetFormatPr baseColWidth="10" defaultRowHeight="14.25"/>
  <cols>
    <col min="1" max="1" width="0.85546875" style="595" customWidth="1"/>
    <col min="2" max="2" width="100.7109375" style="595" customWidth="1"/>
    <col min="3" max="14" width="12.7109375" style="595" customWidth="1"/>
    <col min="15" max="15" width="1" style="595" customWidth="1"/>
    <col min="16" max="16" width="10.85546875" style="595" customWidth="1"/>
    <col min="17" max="17" width="16.7109375" style="595" customWidth="1"/>
    <col min="18" max="18" width="23.7109375" style="595" customWidth="1"/>
    <col min="19" max="16384" width="11.42578125" style="595"/>
  </cols>
  <sheetData>
    <row r="1" spans="1:17" ht="15" thickBot="1">
      <c r="A1" s="754"/>
      <c r="B1" s="754"/>
      <c r="C1" s="754"/>
      <c r="D1" s="754"/>
      <c r="E1" s="754"/>
      <c r="F1" s="754"/>
      <c r="G1" s="754"/>
      <c r="H1" s="754"/>
      <c r="I1" s="754"/>
      <c r="J1" s="754"/>
      <c r="K1" s="754"/>
      <c r="L1" s="754"/>
      <c r="M1" s="754"/>
      <c r="N1" s="754"/>
    </row>
    <row r="2" spans="1:17" ht="21" customHeight="1" thickTop="1">
      <c r="A2" s="754"/>
      <c r="B2" s="1014" t="s">
        <v>3094</v>
      </c>
      <c r="C2" s="1015"/>
      <c r="D2" s="1015"/>
      <c r="E2" s="1015"/>
      <c r="F2" s="1015"/>
      <c r="G2" s="1015"/>
      <c r="H2" s="1015"/>
      <c r="I2" s="1015"/>
      <c r="J2" s="1015"/>
      <c r="K2" s="1015"/>
      <c r="L2" s="1015"/>
      <c r="M2" s="1015"/>
      <c r="N2" s="1016"/>
    </row>
    <row r="3" spans="1:17" ht="15" thickBot="1">
      <c r="A3" s="754"/>
      <c r="B3" s="791" t="s">
        <v>3095</v>
      </c>
      <c r="C3" s="625"/>
      <c r="D3" s="625"/>
      <c r="E3" s="625"/>
      <c r="F3" s="625"/>
      <c r="G3" s="625"/>
      <c r="H3" s="625"/>
      <c r="I3" s="625"/>
      <c r="J3" s="625"/>
      <c r="K3" s="1001" t="s">
        <v>3096</v>
      </c>
      <c r="L3" s="1001"/>
      <c r="M3" s="1001"/>
      <c r="N3" s="1002"/>
    </row>
    <row r="4" spans="1:17" ht="15.75" thickTop="1" thickBot="1">
      <c r="A4" s="754"/>
      <c r="B4" s="790"/>
      <c r="C4" s="789"/>
      <c r="D4" s="789"/>
      <c r="E4" s="789"/>
      <c r="F4" s="789"/>
      <c r="G4" s="789"/>
      <c r="H4" s="789"/>
      <c r="I4" s="789"/>
      <c r="J4" s="789"/>
      <c r="K4" s="789"/>
      <c r="L4" s="789"/>
      <c r="M4" s="789"/>
      <c r="N4" s="788"/>
    </row>
    <row r="5" spans="1:17" ht="17.25" thickTop="1" thickBot="1">
      <c r="A5" s="754"/>
      <c r="B5" s="1017" t="s">
        <v>3093</v>
      </c>
      <c r="C5" s="1020" t="s">
        <v>3092</v>
      </c>
      <c r="D5" s="1021"/>
      <c r="E5" s="1021"/>
      <c r="F5" s="1021"/>
      <c r="G5" s="1021"/>
      <c r="H5" s="1021"/>
      <c r="I5" s="1021"/>
      <c r="J5" s="1021"/>
      <c r="K5" s="1021"/>
      <c r="L5" s="1021"/>
      <c r="M5" s="1021"/>
      <c r="N5" s="1022"/>
    </row>
    <row r="6" spans="1:17" ht="15" thickTop="1">
      <c r="A6" s="754"/>
      <c r="B6" s="1018"/>
      <c r="C6" s="1023" t="s">
        <v>3091</v>
      </c>
      <c r="D6" s="1024"/>
      <c r="E6" s="1024"/>
      <c r="F6" s="1024"/>
      <c r="G6" s="1024"/>
      <c r="H6" s="1024"/>
      <c r="I6" s="1024"/>
      <c r="J6" s="1024"/>
      <c r="K6" s="1024"/>
      <c r="L6" s="1024"/>
      <c r="M6" s="1024"/>
      <c r="N6" s="1025"/>
    </row>
    <row r="7" spans="1:17" ht="15" thickBot="1">
      <c r="A7" s="754"/>
      <c r="B7" s="1018"/>
      <c r="C7" s="1026"/>
      <c r="D7" s="1027"/>
      <c r="E7" s="1027"/>
      <c r="F7" s="1027"/>
      <c r="G7" s="1027"/>
      <c r="H7" s="1027"/>
      <c r="I7" s="1027"/>
      <c r="J7" s="1027"/>
      <c r="K7" s="1027"/>
      <c r="L7" s="1027"/>
      <c r="M7" s="1027"/>
      <c r="N7" s="1028"/>
    </row>
    <row r="8" spans="1:17" ht="15.75" thickTop="1" thickBot="1">
      <c r="A8" s="754"/>
      <c r="B8" s="1019"/>
      <c r="C8" s="787" t="s">
        <v>3014</v>
      </c>
      <c r="D8" s="787" t="s">
        <v>2993</v>
      </c>
      <c r="E8" s="787" t="s">
        <v>2992</v>
      </c>
      <c r="F8" s="787" t="s">
        <v>2991</v>
      </c>
      <c r="G8" s="787" t="s">
        <v>2990</v>
      </c>
      <c r="H8" s="787" t="s">
        <v>2989</v>
      </c>
      <c r="I8" s="787" t="s">
        <v>2988</v>
      </c>
      <c r="J8" s="787" t="s">
        <v>2987</v>
      </c>
      <c r="K8" s="787" t="s">
        <v>2986</v>
      </c>
      <c r="L8" s="787" t="s">
        <v>2985</v>
      </c>
      <c r="M8" s="787" t="s">
        <v>2984</v>
      </c>
      <c r="N8" s="786" t="s">
        <v>2983</v>
      </c>
    </row>
    <row r="9" spans="1:17" ht="15" thickTop="1">
      <c r="B9" s="785" t="s">
        <v>3090</v>
      </c>
      <c r="C9" s="784">
        <v>100927.24</v>
      </c>
      <c r="D9" s="784">
        <v>123558.28</v>
      </c>
      <c r="E9" s="784">
        <f>366577.42-D9-C9</f>
        <v>142091.89999999997</v>
      </c>
      <c r="F9" s="784">
        <f>496313.56-E9-D9-C9</f>
        <v>129736.14000000003</v>
      </c>
      <c r="G9" s="784">
        <f>626049.7-F9-E9-D9-C9</f>
        <v>129736.13999999997</v>
      </c>
      <c r="H9" s="784">
        <f>755785.84-G9-F9-E9-D9-C9</f>
        <v>129736.13999999997</v>
      </c>
      <c r="I9" s="784">
        <f>885521.98-H9-G9-F9-E9-D9-C9</f>
        <v>129736.13999999997</v>
      </c>
      <c r="J9" s="784">
        <f>1015258.12-I9-H9-G9-F9-E9-D9-C9</f>
        <v>129736.13999999997</v>
      </c>
      <c r="K9" s="784">
        <f>1144994.26-J9-I9-H9-G9-F9-E9-D9-C9</f>
        <v>129736.13999999997</v>
      </c>
      <c r="L9" s="784">
        <f>1274730.4-K9-J9-I9-H9-G9-F9-E9-D9-C9</f>
        <v>129736.13999999997</v>
      </c>
      <c r="M9" s="784">
        <f>1404466.54-L9-K9-J9-I9-H9-G9-F9-E9-D9-C9</f>
        <v>129736.1400000002</v>
      </c>
      <c r="N9" s="783">
        <f>1541939.8-M9-L9-K9-J9-I9-H9-G9-F9-E9-D9-C9</f>
        <v>137473.26000000007</v>
      </c>
      <c r="Q9" s="782"/>
    </row>
    <row r="10" spans="1:17">
      <c r="B10" s="780" t="s">
        <v>3089</v>
      </c>
      <c r="C10" s="779"/>
      <c r="D10" s="779"/>
      <c r="E10" s="779"/>
      <c r="F10" s="779"/>
      <c r="G10" s="779"/>
      <c r="H10" s="779"/>
      <c r="I10" s="779"/>
      <c r="J10" s="779"/>
      <c r="K10" s="779"/>
      <c r="L10" s="779"/>
      <c r="M10" s="779"/>
      <c r="N10" s="778"/>
      <c r="Q10" s="769"/>
    </row>
    <row r="11" spans="1:17">
      <c r="B11" s="780" t="s">
        <v>3088</v>
      </c>
      <c r="C11" s="779"/>
      <c r="D11" s="779"/>
      <c r="E11" s="779"/>
      <c r="F11" s="779"/>
      <c r="G11" s="779"/>
      <c r="H11" s="779"/>
      <c r="I11" s="779"/>
      <c r="J11" s="779"/>
      <c r="K11" s="779"/>
      <c r="L11" s="779"/>
      <c r="M11" s="779"/>
      <c r="N11" s="778"/>
      <c r="Q11" s="769"/>
    </row>
    <row r="12" spans="1:17">
      <c r="B12" s="780" t="s">
        <v>957</v>
      </c>
      <c r="C12" s="779"/>
      <c r="D12" s="779"/>
      <c r="E12" s="779"/>
      <c r="F12" s="779"/>
      <c r="G12" s="779"/>
      <c r="H12" s="779"/>
      <c r="I12" s="779"/>
      <c r="J12" s="779"/>
      <c r="K12" s="779"/>
      <c r="L12" s="779"/>
      <c r="M12" s="779"/>
      <c r="N12" s="778"/>
      <c r="Q12" s="769"/>
    </row>
    <row r="13" spans="1:17">
      <c r="B13" s="780" t="s">
        <v>3087</v>
      </c>
      <c r="C13" s="779">
        <v>22070.02</v>
      </c>
      <c r="D13" s="779">
        <v>10706</v>
      </c>
      <c r="E13" s="779">
        <f>42331.12-D13-C13</f>
        <v>9555.1000000000022</v>
      </c>
      <c r="F13" s="779">
        <f>106515.5-E13-D13-C13</f>
        <v>64184.37999999999</v>
      </c>
      <c r="G13" s="779">
        <f>115220.6-F13-E13-D13-C13</f>
        <v>8705.1000000000095</v>
      </c>
      <c r="H13" s="779">
        <f>123925.7-G13-F13-E13-D13-C13</f>
        <v>8705.0999999999949</v>
      </c>
      <c r="I13" s="779">
        <f>132630.8-H13-G13-F13-E13-D13-C13</f>
        <v>8705.0999999999949</v>
      </c>
      <c r="J13" s="779">
        <f>141335.9-I13-H13-G13-F13-E13-D13-C13</f>
        <v>8705.0999999999949</v>
      </c>
      <c r="K13" s="779">
        <f>150041-J13-I13-H13-G13-F13-E13-D13-C13</f>
        <v>8705.0999999999949</v>
      </c>
      <c r="L13" s="779">
        <f>158746.1-K13-J13-I13-H13-G13-F13-E13-D13-C13</f>
        <v>8705.0999999999949</v>
      </c>
      <c r="M13" s="779">
        <f>167451.2-L13-K13-J13-I13-H13-G13-F13-E13-D13-C13</f>
        <v>8705.0999999999949</v>
      </c>
      <c r="N13" s="778">
        <f>538399.59-M13-L13-K13-J13-I13-H13-G13-F13-E13-D13-C13</f>
        <v>370948.39000000007</v>
      </c>
      <c r="Q13" s="769"/>
    </row>
    <row r="14" spans="1:17">
      <c r="B14" s="780" t="s">
        <v>3086</v>
      </c>
      <c r="C14" s="779"/>
      <c r="D14" s="779"/>
      <c r="E14" s="779"/>
      <c r="F14" s="779"/>
      <c r="G14" s="779"/>
      <c r="H14" s="779"/>
      <c r="I14" s="779"/>
      <c r="J14" s="779"/>
      <c r="K14" s="779"/>
      <c r="L14" s="779"/>
      <c r="M14" s="779"/>
      <c r="N14" s="778"/>
      <c r="Q14" s="769"/>
    </row>
    <row r="15" spans="1:17">
      <c r="B15" s="780" t="s">
        <v>3085</v>
      </c>
      <c r="C15" s="779"/>
      <c r="D15" s="779"/>
      <c r="E15" s="779"/>
      <c r="F15" s="779"/>
      <c r="G15" s="779"/>
      <c r="H15" s="779"/>
      <c r="I15" s="779"/>
      <c r="J15" s="779"/>
      <c r="K15" s="779"/>
      <c r="L15" s="779"/>
      <c r="M15" s="779"/>
      <c r="N15" s="778"/>
      <c r="Q15" s="769"/>
    </row>
    <row r="16" spans="1:17">
      <c r="B16" s="780" t="s">
        <v>3084</v>
      </c>
      <c r="C16" s="779"/>
      <c r="D16" s="779"/>
      <c r="E16" s="779"/>
      <c r="F16" s="779"/>
      <c r="G16" s="779"/>
      <c r="H16" s="779"/>
      <c r="I16" s="779"/>
      <c r="J16" s="779"/>
      <c r="K16" s="779"/>
      <c r="L16" s="779"/>
      <c r="M16" s="779"/>
      <c r="N16" s="778"/>
      <c r="Q16" s="769"/>
    </row>
    <row r="17" spans="2:18">
      <c r="B17" s="780" t="s">
        <v>3083</v>
      </c>
      <c r="C17" s="779"/>
      <c r="D17" s="779"/>
      <c r="E17" s="779"/>
      <c r="F17" s="779"/>
      <c r="G17" s="779"/>
      <c r="H17" s="779"/>
      <c r="I17" s="779"/>
      <c r="J17" s="779"/>
      <c r="K17" s="779"/>
      <c r="L17" s="779"/>
      <c r="M17" s="779"/>
      <c r="N17" s="778"/>
      <c r="Q17" s="769"/>
    </row>
    <row r="18" spans="2:18">
      <c r="B18" s="780" t="s">
        <v>3082</v>
      </c>
      <c r="C18" s="779"/>
      <c r="D18" s="779"/>
      <c r="E18" s="779"/>
      <c r="F18" s="779"/>
      <c r="G18" s="779"/>
      <c r="H18" s="779"/>
      <c r="I18" s="779"/>
      <c r="J18" s="779"/>
      <c r="K18" s="779"/>
      <c r="L18" s="779"/>
      <c r="M18" s="779"/>
      <c r="N18" s="778"/>
      <c r="Q18" s="769"/>
    </row>
    <row r="19" spans="2:18" ht="28.5">
      <c r="B19" s="780" t="s">
        <v>3081</v>
      </c>
      <c r="C19" s="779"/>
      <c r="D19" s="779"/>
      <c r="E19" s="779"/>
      <c r="F19" s="779"/>
      <c r="G19" s="779"/>
      <c r="H19" s="779"/>
      <c r="I19" s="779"/>
      <c r="J19" s="779"/>
      <c r="K19" s="779"/>
      <c r="L19" s="779"/>
      <c r="M19" s="779"/>
      <c r="N19" s="778"/>
      <c r="Q19" s="769"/>
    </row>
    <row r="20" spans="2:18" ht="28.5">
      <c r="B20" s="780" t="s">
        <v>3080</v>
      </c>
      <c r="C20" s="779"/>
      <c r="D20" s="779"/>
      <c r="E20" s="779"/>
      <c r="F20" s="779"/>
      <c r="G20" s="779"/>
      <c r="H20" s="779"/>
      <c r="I20" s="779"/>
      <c r="J20" s="779"/>
      <c r="K20" s="779"/>
      <c r="L20" s="779"/>
      <c r="M20" s="779"/>
      <c r="N20" s="778"/>
      <c r="Q20" s="769"/>
    </row>
    <row r="21" spans="2:18">
      <c r="B21" s="780" t="s">
        <v>3079</v>
      </c>
      <c r="C21" s="779"/>
      <c r="D21" s="779"/>
      <c r="E21" s="779"/>
      <c r="F21" s="779"/>
      <c r="G21" s="779"/>
      <c r="H21" s="779"/>
      <c r="I21" s="779"/>
      <c r="J21" s="779"/>
      <c r="K21" s="779"/>
      <c r="L21" s="779"/>
      <c r="M21" s="779"/>
      <c r="N21" s="778"/>
      <c r="Q21" s="769"/>
    </row>
    <row r="22" spans="2:18" ht="28.5">
      <c r="B22" s="780" t="s">
        <v>3078</v>
      </c>
      <c r="C22" s="779"/>
      <c r="D22" s="779"/>
      <c r="E22" s="779"/>
      <c r="F22" s="779"/>
      <c r="G22" s="779"/>
      <c r="H22" s="779"/>
      <c r="I22" s="779"/>
      <c r="J22" s="779"/>
      <c r="K22" s="779"/>
      <c r="L22" s="779"/>
      <c r="M22" s="779"/>
      <c r="N22" s="778"/>
      <c r="Q22" s="769"/>
    </row>
    <row r="23" spans="2:18">
      <c r="B23" s="780" t="s">
        <v>3077</v>
      </c>
      <c r="C23" s="779"/>
      <c r="D23" s="779"/>
      <c r="E23" s="779"/>
      <c r="F23" s="779"/>
      <c r="G23" s="779"/>
      <c r="H23" s="779"/>
      <c r="I23" s="779"/>
      <c r="J23" s="779"/>
      <c r="K23" s="779"/>
      <c r="L23" s="779"/>
      <c r="M23" s="779"/>
      <c r="N23" s="778"/>
      <c r="Q23" s="769"/>
    </row>
    <row r="24" spans="2:18" ht="28.5">
      <c r="B24" s="780" t="s">
        <v>3076</v>
      </c>
      <c r="C24" s="779"/>
      <c r="D24" s="779"/>
      <c r="E24" s="779"/>
      <c r="F24" s="779"/>
      <c r="G24" s="779"/>
      <c r="H24" s="779"/>
      <c r="I24" s="779"/>
      <c r="J24" s="779"/>
      <c r="K24" s="779"/>
      <c r="L24" s="779"/>
      <c r="M24" s="779"/>
      <c r="N24" s="778"/>
      <c r="Q24" s="769"/>
    </row>
    <row r="25" spans="2:18" ht="28.5">
      <c r="B25" s="780" t="s">
        <v>3075</v>
      </c>
      <c r="C25" s="779"/>
      <c r="D25" s="779"/>
      <c r="E25" s="779"/>
      <c r="F25" s="779"/>
      <c r="G25" s="779"/>
      <c r="H25" s="779"/>
      <c r="I25" s="779"/>
      <c r="J25" s="779"/>
      <c r="K25" s="779"/>
      <c r="L25" s="779"/>
      <c r="M25" s="779"/>
      <c r="N25" s="778"/>
      <c r="Q25" s="769"/>
    </row>
    <row r="26" spans="2:18">
      <c r="B26" s="780" t="s">
        <v>3074</v>
      </c>
      <c r="C26" s="779"/>
      <c r="D26" s="779"/>
      <c r="E26" s="779"/>
      <c r="F26" s="779"/>
      <c r="G26" s="779"/>
      <c r="H26" s="779"/>
      <c r="I26" s="779"/>
      <c r="J26" s="779"/>
      <c r="K26" s="779"/>
      <c r="L26" s="779"/>
      <c r="M26" s="779"/>
      <c r="N26" s="778"/>
      <c r="Q26" s="769"/>
    </row>
    <row r="27" spans="2:18" ht="28.5">
      <c r="B27" s="780" t="s">
        <v>3073</v>
      </c>
      <c r="C27" s="779"/>
      <c r="D27" s="779"/>
      <c r="E27" s="779"/>
      <c r="F27" s="779"/>
      <c r="G27" s="779"/>
      <c r="H27" s="779"/>
      <c r="I27" s="779"/>
      <c r="J27" s="779"/>
      <c r="K27" s="779"/>
      <c r="L27" s="779"/>
      <c r="M27" s="779"/>
      <c r="N27" s="778"/>
      <c r="Q27" s="769"/>
      <c r="R27" s="781"/>
    </row>
    <row r="28" spans="2:18">
      <c r="B28" s="780" t="s">
        <v>3072</v>
      </c>
      <c r="C28" s="779"/>
      <c r="D28" s="779"/>
      <c r="E28" s="779"/>
      <c r="F28" s="779"/>
      <c r="G28" s="779"/>
      <c r="H28" s="779"/>
      <c r="I28" s="779"/>
      <c r="J28" s="779"/>
      <c r="K28" s="779"/>
      <c r="L28" s="779"/>
      <c r="M28" s="779"/>
      <c r="N28" s="778"/>
      <c r="Q28" s="769"/>
      <c r="R28" s="656"/>
    </row>
    <row r="29" spans="2:18" ht="28.5">
      <c r="B29" s="780" t="s">
        <v>3071</v>
      </c>
      <c r="C29" s="779"/>
      <c r="D29" s="779"/>
      <c r="E29" s="779"/>
      <c r="F29" s="779"/>
      <c r="G29" s="779"/>
      <c r="H29" s="779"/>
      <c r="I29" s="779"/>
      <c r="J29" s="779"/>
      <c r="K29" s="779"/>
      <c r="L29" s="779"/>
      <c r="M29" s="779"/>
      <c r="N29" s="778"/>
      <c r="Q29" s="769"/>
    </row>
    <row r="30" spans="2:18">
      <c r="B30" s="780" t="s">
        <v>3070</v>
      </c>
      <c r="C30" s="779"/>
      <c r="D30" s="779"/>
      <c r="E30" s="779"/>
      <c r="F30" s="779"/>
      <c r="G30" s="779"/>
      <c r="H30" s="779"/>
      <c r="I30" s="779"/>
      <c r="J30" s="779"/>
      <c r="K30" s="779"/>
      <c r="L30" s="779"/>
      <c r="M30" s="779"/>
      <c r="N30" s="778"/>
      <c r="Q30" s="769"/>
    </row>
    <row r="31" spans="2:18" ht="28.5">
      <c r="B31" s="780" t="s">
        <v>3069</v>
      </c>
      <c r="C31" s="779"/>
      <c r="D31" s="779"/>
      <c r="E31" s="779"/>
      <c r="F31" s="779"/>
      <c r="G31" s="779"/>
      <c r="H31" s="779"/>
      <c r="I31" s="779"/>
      <c r="J31" s="779"/>
      <c r="K31" s="779"/>
      <c r="L31" s="779"/>
      <c r="M31" s="779"/>
      <c r="N31" s="778"/>
      <c r="Q31" s="769"/>
    </row>
    <row r="32" spans="2:18" s="774" customFormat="1" ht="15" thickBot="1">
      <c r="B32" s="777"/>
      <c r="C32" s="776"/>
      <c r="D32" s="776"/>
      <c r="E32" s="776"/>
      <c r="F32" s="776"/>
      <c r="G32" s="776"/>
      <c r="H32" s="776"/>
      <c r="I32" s="776"/>
      <c r="J32" s="776"/>
      <c r="K32" s="776"/>
      <c r="L32" s="776"/>
      <c r="M32" s="776"/>
      <c r="N32" s="775"/>
      <c r="Q32" s="769"/>
    </row>
    <row r="33" spans="1:26" ht="30.75" customHeight="1" thickTop="1" thickBot="1">
      <c r="B33" s="768" t="s">
        <v>3068</v>
      </c>
      <c r="C33" s="773">
        <f t="shared" ref="C33:N33" si="0">SUM(C9:C32)</f>
        <v>122997.26000000001</v>
      </c>
      <c r="D33" s="772">
        <f t="shared" si="0"/>
        <v>134264.28</v>
      </c>
      <c r="E33" s="772">
        <f t="shared" si="0"/>
        <v>151646.99999999997</v>
      </c>
      <c r="F33" s="772">
        <f t="shared" si="0"/>
        <v>193920.52000000002</v>
      </c>
      <c r="G33" s="772">
        <f t="shared" si="0"/>
        <v>138441.24</v>
      </c>
      <c r="H33" s="772">
        <f t="shared" si="0"/>
        <v>138441.23999999996</v>
      </c>
      <c r="I33" s="772">
        <f t="shared" si="0"/>
        <v>138441.23999999996</v>
      </c>
      <c r="J33" s="772">
        <f t="shared" si="0"/>
        <v>138441.23999999996</v>
      </c>
      <c r="K33" s="772">
        <f t="shared" si="0"/>
        <v>138441.23999999996</v>
      </c>
      <c r="L33" s="771">
        <f t="shared" si="0"/>
        <v>138441.23999999996</v>
      </c>
      <c r="M33" s="771">
        <f t="shared" si="0"/>
        <v>138441.24000000019</v>
      </c>
      <c r="N33" s="770">
        <f t="shared" si="0"/>
        <v>508421.65000000014</v>
      </c>
      <c r="Q33" s="769"/>
    </row>
    <row r="34" spans="1:26" ht="30.75" customHeight="1" thickTop="1" thickBot="1">
      <c r="B34" s="768" t="s">
        <v>3067</v>
      </c>
      <c r="C34" s="1011">
        <f>+C33+D33+E33+F33+G33+H33+I33+J33+K33+L33+M33+N33</f>
        <v>2080339.3900000004</v>
      </c>
      <c r="D34" s="1012"/>
      <c r="E34" s="1012"/>
      <c r="F34" s="1012"/>
      <c r="G34" s="1012"/>
      <c r="H34" s="1012"/>
      <c r="I34" s="1012"/>
      <c r="J34" s="1012"/>
      <c r="K34" s="1012"/>
      <c r="L34" s="1012"/>
      <c r="M34" s="1012"/>
      <c r="N34" s="1013"/>
    </row>
    <row r="35" spans="1:26" ht="9" customHeight="1" thickTop="1">
      <c r="B35" s="767"/>
      <c r="C35" s="766"/>
      <c r="D35" s="766"/>
      <c r="E35" s="766"/>
      <c r="F35" s="766"/>
      <c r="G35" s="766"/>
      <c r="H35" s="766"/>
      <c r="I35" s="766"/>
      <c r="J35" s="766"/>
      <c r="K35" s="766"/>
      <c r="L35" s="766"/>
      <c r="M35" s="766"/>
      <c r="N35" s="766"/>
    </row>
    <row r="36" spans="1:26" ht="21" customHeight="1" thickBot="1">
      <c r="B36" s="1003"/>
      <c r="C36" s="1003"/>
      <c r="D36" s="1003"/>
      <c r="E36" s="1003"/>
      <c r="F36" s="1003"/>
      <c r="G36" s="1003"/>
      <c r="H36" s="1003"/>
      <c r="I36" s="1003"/>
      <c r="J36" s="1003"/>
      <c r="K36" s="1003"/>
      <c r="L36" s="1003"/>
      <c r="M36" s="1003"/>
      <c r="N36" s="1003"/>
      <c r="Q36" s="656"/>
    </row>
    <row r="37" spans="1:26" ht="21" customHeight="1" thickTop="1" thickBot="1">
      <c r="A37" s="1039" t="s">
        <v>3066</v>
      </c>
      <c r="B37" s="1040"/>
      <c r="C37" s="1040"/>
      <c r="D37" s="1040"/>
      <c r="E37" s="1040"/>
      <c r="F37" s="1040"/>
      <c r="G37" s="1040"/>
      <c r="H37" s="1041" t="s">
        <v>3065</v>
      </c>
      <c r="I37" s="1041"/>
      <c r="J37" s="1042"/>
      <c r="K37" s="751"/>
      <c r="L37" s="751"/>
      <c r="M37" s="751"/>
      <c r="N37" s="751"/>
      <c r="Q37" s="656"/>
    </row>
    <row r="38" spans="1:26" s="754" customFormat="1" ht="24" customHeight="1" thickTop="1">
      <c r="A38" s="1043" t="s">
        <v>3064</v>
      </c>
      <c r="B38" s="1044"/>
      <c r="C38" s="1044"/>
      <c r="D38" s="1044"/>
      <c r="E38" s="1044"/>
      <c r="F38" s="1044"/>
      <c r="G38" s="1045"/>
      <c r="H38" s="765"/>
      <c r="I38" s="764"/>
      <c r="J38" s="763">
        <v>1541939.8</v>
      </c>
      <c r="K38" s="683"/>
      <c r="L38" s="683"/>
      <c r="M38" s="683"/>
      <c r="N38" s="683"/>
      <c r="O38" s="683"/>
      <c r="P38" s="683"/>
      <c r="Q38" s="762"/>
      <c r="R38" s="683"/>
      <c r="S38" s="683"/>
      <c r="T38" s="683"/>
      <c r="U38" s="683"/>
      <c r="V38" s="683"/>
      <c r="W38" s="683"/>
      <c r="X38" s="683"/>
      <c r="Y38" s="683"/>
      <c r="Z38" s="683"/>
    </row>
    <row r="39" spans="1:26" s="754" customFormat="1" ht="24" customHeight="1">
      <c r="A39" s="1029" t="s">
        <v>3063</v>
      </c>
      <c r="B39" s="1030"/>
      <c r="C39" s="1030"/>
      <c r="D39" s="1030"/>
      <c r="E39" s="1030"/>
      <c r="F39" s="1030"/>
      <c r="G39" s="1031"/>
      <c r="H39" s="760"/>
      <c r="I39" s="759"/>
      <c r="J39" s="761">
        <v>0</v>
      </c>
      <c r="K39" s="683"/>
      <c r="L39" s="683"/>
      <c r="M39" s="683"/>
      <c r="N39" s="683"/>
      <c r="O39" s="683"/>
      <c r="P39" s="683"/>
      <c r="Q39" s="762"/>
      <c r="R39" s="683"/>
      <c r="S39" s="683"/>
      <c r="T39" s="683"/>
      <c r="U39" s="683"/>
      <c r="V39" s="683"/>
      <c r="W39" s="683"/>
      <c r="X39" s="683"/>
      <c r="Y39" s="683"/>
      <c r="Z39" s="683"/>
    </row>
    <row r="40" spans="1:26" s="754" customFormat="1" ht="24" customHeight="1">
      <c r="A40" s="1029" t="s">
        <v>3062</v>
      </c>
      <c r="B40" s="1030"/>
      <c r="C40" s="1030"/>
      <c r="D40" s="1030"/>
      <c r="E40" s="1030"/>
      <c r="F40" s="1030"/>
      <c r="G40" s="1031"/>
      <c r="H40" s="760"/>
      <c r="I40" s="759"/>
      <c r="J40" s="761">
        <v>538399.59</v>
      </c>
      <c r="K40" s="683"/>
      <c r="L40" s="683"/>
      <c r="M40" s="683"/>
      <c r="N40" s="683"/>
      <c r="O40" s="683"/>
      <c r="P40" s="683"/>
      <c r="Q40" s="683"/>
      <c r="R40" s="683"/>
      <c r="S40" s="683"/>
      <c r="T40" s="683"/>
      <c r="U40" s="683"/>
      <c r="V40" s="683"/>
      <c r="W40" s="683"/>
      <c r="X40" s="683"/>
      <c r="Y40" s="683"/>
      <c r="Z40" s="683"/>
    </row>
    <row r="41" spans="1:26" s="754" customFormat="1" ht="24" customHeight="1">
      <c r="A41" s="1029" t="s">
        <v>3061</v>
      </c>
      <c r="B41" s="1030"/>
      <c r="C41" s="1030"/>
      <c r="D41" s="1030"/>
      <c r="E41" s="1030"/>
      <c r="F41" s="1030"/>
      <c r="G41" s="1031"/>
      <c r="H41" s="760"/>
      <c r="I41" s="759"/>
      <c r="J41" s="758">
        <v>0</v>
      </c>
      <c r="K41" s="683"/>
      <c r="L41" s="683"/>
      <c r="M41" s="683"/>
      <c r="N41" s="683"/>
      <c r="O41" s="683"/>
      <c r="P41" s="683"/>
      <c r="Q41" s="683"/>
      <c r="R41" s="683"/>
      <c r="S41" s="683"/>
      <c r="T41" s="683"/>
      <c r="U41" s="683"/>
      <c r="V41" s="683"/>
      <c r="W41" s="683"/>
      <c r="X41" s="683"/>
      <c r="Y41" s="683"/>
      <c r="Z41" s="683"/>
    </row>
    <row r="42" spans="1:26" s="754" customFormat="1" ht="24" customHeight="1" thickBot="1">
      <c r="A42" s="1029" t="s">
        <v>3060</v>
      </c>
      <c r="B42" s="1032"/>
      <c r="C42" s="1032"/>
      <c r="D42" s="1032"/>
      <c r="E42" s="1032"/>
      <c r="F42" s="1032"/>
      <c r="G42" s="1033"/>
      <c r="H42" s="757"/>
      <c r="I42" s="756"/>
      <c r="J42" s="755">
        <v>0</v>
      </c>
      <c r="K42" s="683"/>
      <c r="L42" s="683"/>
      <c r="M42" s="683"/>
      <c r="N42" s="683"/>
      <c r="O42" s="683"/>
      <c r="P42" s="683"/>
      <c r="Q42" s="683"/>
      <c r="R42" s="683"/>
      <c r="S42" s="683"/>
      <c r="T42" s="683"/>
      <c r="U42" s="683"/>
      <c r="V42" s="683"/>
      <c r="W42" s="683"/>
      <c r="X42" s="683"/>
      <c r="Y42" s="683"/>
      <c r="Z42" s="683"/>
    </row>
    <row r="43" spans="1:26" ht="30" customHeight="1" thickTop="1" thickBot="1">
      <c r="A43" s="753"/>
      <c r="B43" s="1034" t="s">
        <v>3059</v>
      </c>
      <c r="C43" s="1035"/>
      <c r="D43" s="1035"/>
      <c r="E43" s="1035"/>
      <c r="F43" s="1035"/>
      <c r="G43" s="1036"/>
      <c r="H43" s="752"/>
      <c r="I43" s="1037">
        <f>SUM(J38+J39+J40+J41+J42)</f>
        <v>2080339.3900000001</v>
      </c>
      <c r="J43" s="1038"/>
      <c r="N43" s="683"/>
    </row>
    <row r="44" spans="1:26" ht="15" thickTop="1">
      <c r="N44" s="683"/>
    </row>
    <row r="45" spans="1:26">
      <c r="N45" s="683"/>
    </row>
    <row r="46" spans="1:26" s="598" customFormat="1" ht="12">
      <c r="B46" s="599" t="s">
        <v>2938</v>
      </c>
    </row>
  </sheetData>
  <mergeCells count="16">
    <mergeCell ref="A41:G41"/>
    <mergeCell ref="A42:G42"/>
    <mergeCell ref="B43:G43"/>
    <mergeCell ref="I43:J43"/>
    <mergeCell ref="B36:N36"/>
    <mergeCell ref="A37:G37"/>
    <mergeCell ref="H37:J37"/>
    <mergeCell ref="A38:G38"/>
    <mergeCell ref="A39:G39"/>
    <mergeCell ref="A40:G40"/>
    <mergeCell ref="C34:N34"/>
    <mergeCell ref="B2:N2"/>
    <mergeCell ref="K3:N3"/>
    <mergeCell ref="B5:B8"/>
    <mergeCell ref="C5:N5"/>
    <mergeCell ref="C6:N7"/>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88"/>
  <sheetViews>
    <sheetView tabSelected="1" topLeftCell="A4" workbookViewId="0">
      <selection activeCell="D97" sqref="D97"/>
    </sheetView>
  </sheetViews>
  <sheetFormatPr baseColWidth="10" defaultRowHeight="15"/>
  <cols>
    <col min="1" max="1" width="1.28515625" customWidth="1"/>
    <col min="2" max="2" width="21" customWidth="1"/>
    <col min="3" max="3" width="5.85546875" customWidth="1"/>
    <col min="4" max="4" width="76.5703125" customWidth="1"/>
    <col min="5" max="5" width="26" customWidth="1"/>
    <col min="6" max="6" width="32.140625" customWidth="1"/>
    <col min="7" max="7" width="20.28515625" customWidth="1"/>
    <col min="8" max="8" width="17.85546875" customWidth="1"/>
    <col min="9" max="9" width="1.140625" customWidth="1"/>
  </cols>
  <sheetData>
    <row r="1" spans="2:17" ht="6" customHeight="1" thickBot="1">
      <c r="B1" s="171"/>
      <c r="C1" s="77"/>
      <c r="D1" s="77"/>
      <c r="E1" s="173"/>
      <c r="F1" s="172"/>
      <c r="G1" s="172"/>
      <c r="H1" s="171"/>
      <c r="I1" s="151"/>
      <c r="J1" s="70"/>
      <c r="K1" s="70"/>
      <c r="L1" s="70"/>
      <c r="M1" s="70"/>
      <c r="N1" s="70"/>
      <c r="O1" s="70"/>
      <c r="P1" s="70"/>
      <c r="Q1" s="70"/>
    </row>
    <row r="2" spans="2:17" s="169" customFormat="1" ht="90.75" customHeight="1" thickTop="1">
      <c r="B2" s="829" t="s">
        <v>477</v>
      </c>
      <c r="C2" s="830"/>
      <c r="D2" s="830"/>
      <c r="E2" s="830"/>
      <c r="F2" s="830"/>
      <c r="G2" s="830"/>
      <c r="H2" s="831"/>
      <c r="I2" s="170"/>
    </row>
    <row r="3" spans="2:17" s="163" customFormat="1" ht="9.75" customHeight="1">
      <c r="B3" s="168"/>
      <c r="C3" s="167"/>
      <c r="D3" s="167"/>
      <c r="E3" s="167"/>
      <c r="F3" s="166"/>
      <c r="G3" s="166"/>
      <c r="H3" s="165"/>
      <c r="I3" s="164"/>
    </row>
    <row r="4" spans="2:17">
      <c r="B4" s="162" t="s">
        <v>411</v>
      </c>
      <c r="C4" s="161"/>
      <c r="D4" s="161"/>
      <c r="E4" s="160"/>
      <c r="F4" s="159"/>
      <c r="G4" s="159"/>
      <c r="H4" s="158" t="s">
        <v>476</v>
      </c>
      <c r="I4" s="151"/>
      <c r="J4" s="70"/>
      <c r="K4" s="70"/>
      <c r="L4" s="70"/>
      <c r="M4" s="70"/>
      <c r="N4" s="70"/>
      <c r="O4" s="70"/>
      <c r="P4" s="70"/>
      <c r="Q4" s="70"/>
    </row>
    <row r="5" spans="2:17" ht="8.25" customHeight="1" thickBot="1">
      <c r="B5" s="157"/>
      <c r="C5" s="156"/>
      <c r="D5" s="156"/>
      <c r="E5" s="156"/>
      <c r="F5" s="155"/>
      <c r="G5" s="155"/>
      <c r="H5" s="154"/>
      <c r="I5" s="151"/>
      <c r="J5" s="70"/>
      <c r="K5" s="70"/>
      <c r="L5" s="70"/>
      <c r="M5" s="70"/>
      <c r="N5" s="70"/>
      <c r="O5" s="70"/>
      <c r="P5" s="70"/>
      <c r="Q5" s="70"/>
    </row>
    <row r="6" spans="2:17" ht="6" customHeight="1" thickTop="1" thickBot="1">
      <c r="B6" s="152"/>
      <c r="C6" s="152"/>
      <c r="D6" s="152"/>
      <c r="E6" s="152"/>
      <c r="F6" s="153"/>
      <c r="G6" s="153"/>
      <c r="H6" s="152"/>
      <c r="I6" s="151"/>
      <c r="J6" s="70"/>
      <c r="K6" s="70"/>
      <c r="L6" s="70"/>
      <c r="M6" s="70"/>
      <c r="N6" s="70"/>
      <c r="O6" s="70"/>
      <c r="P6" s="70"/>
      <c r="Q6" s="70"/>
    </row>
    <row r="7" spans="2:17" s="145" customFormat="1" ht="16.5" customHeight="1" thickTop="1">
      <c r="B7" s="832" t="s">
        <v>475</v>
      </c>
      <c r="C7" s="834" t="s">
        <v>474</v>
      </c>
      <c r="D7" s="835"/>
      <c r="E7" s="150" t="s">
        <v>473</v>
      </c>
      <c r="F7" s="149" t="s">
        <v>472</v>
      </c>
      <c r="G7" s="838" t="s">
        <v>471</v>
      </c>
      <c r="H7" s="839"/>
      <c r="I7" s="146"/>
    </row>
    <row r="8" spans="2:17" s="145" customFormat="1" ht="13.5" thickBot="1">
      <c r="B8" s="833"/>
      <c r="C8" s="836"/>
      <c r="D8" s="837"/>
      <c r="E8" s="148" t="s">
        <v>470</v>
      </c>
      <c r="F8" s="148" t="s">
        <v>470</v>
      </c>
      <c r="G8" s="148" t="s">
        <v>470</v>
      </c>
      <c r="H8" s="147" t="s">
        <v>469</v>
      </c>
      <c r="I8" s="146"/>
    </row>
    <row r="9" spans="2:17" ht="6" customHeight="1" thickTop="1" thickBot="1">
      <c r="B9" s="70"/>
      <c r="C9" s="70"/>
      <c r="D9" s="70"/>
      <c r="E9" s="70"/>
      <c r="F9" s="71"/>
      <c r="G9" s="71"/>
      <c r="H9" s="70"/>
      <c r="I9" s="70"/>
      <c r="J9" s="70"/>
      <c r="K9" s="70"/>
      <c r="L9" s="70"/>
      <c r="M9" s="70"/>
      <c r="N9" s="70"/>
      <c r="O9" s="70"/>
      <c r="P9" s="70"/>
      <c r="Q9" s="70"/>
    </row>
    <row r="10" spans="2:17" s="78" customFormat="1" ht="24" customHeight="1" thickTop="1">
      <c r="B10" s="144">
        <v>4000</v>
      </c>
      <c r="C10" s="143" t="s">
        <v>468</v>
      </c>
      <c r="D10" s="143"/>
      <c r="E10" s="142"/>
      <c r="F10" s="141"/>
      <c r="G10" s="141"/>
      <c r="H10" s="140"/>
      <c r="I10" s="88"/>
      <c r="J10" s="88"/>
      <c r="K10" s="88"/>
      <c r="L10" s="88"/>
      <c r="M10" s="88"/>
      <c r="N10" s="88"/>
      <c r="O10" s="88"/>
      <c r="P10" s="87"/>
      <c r="Q10" s="79"/>
    </row>
    <row r="11" spans="2:17" s="78" customFormat="1" ht="15.75">
      <c r="B11" s="98">
        <v>4100</v>
      </c>
      <c r="C11" s="139" t="s">
        <v>467</v>
      </c>
      <c r="D11" s="138"/>
      <c r="E11" s="108">
        <f>SUM(E12:E19)</f>
        <v>0</v>
      </c>
      <c r="F11" s="108">
        <f>SUM(F12:F19)</f>
        <v>0</v>
      </c>
      <c r="G11" s="108">
        <f>SUM(G12:G19)</f>
        <v>0</v>
      </c>
      <c r="H11" s="103">
        <f t="shared" ref="H11:H19" si="0">IFERROR(G11/E11*100,0)</f>
        <v>0</v>
      </c>
      <c r="I11" s="88"/>
      <c r="J11" s="88"/>
      <c r="K11" s="88"/>
      <c r="L11" s="88"/>
      <c r="M11" s="88"/>
      <c r="N11" s="88"/>
      <c r="O11" s="88"/>
      <c r="P11" s="87"/>
      <c r="Q11" s="79"/>
    </row>
    <row r="12" spans="2:17" s="78" customFormat="1" ht="15.75">
      <c r="B12" s="137"/>
      <c r="C12" s="134"/>
      <c r="D12" s="133" t="s">
        <v>466</v>
      </c>
      <c r="E12" s="106">
        <v>0</v>
      </c>
      <c r="F12" s="105">
        <v>0</v>
      </c>
      <c r="G12" s="107">
        <f t="shared" ref="G12:G19" si="1">E12-F12</f>
        <v>0</v>
      </c>
      <c r="H12" s="103">
        <f t="shared" si="0"/>
        <v>0</v>
      </c>
      <c r="I12" s="88"/>
      <c r="J12" s="88"/>
      <c r="K12" s="88"/>
      <c r="L12" s="88"/>
      <c r="M12" s="88"/>
      <c r="N12" s="88"/>
      <c r="O12" s="88"/>
      <c r="P12" s="87"/>
      <c r="Q12" s="79"/>
    </row>
    <row r="13" spans="2:17" s="78" customFormat="1" ht="15.75">
      <c r="B13" s="94"/>
      <c r="C13" s="136"/>
      <c r="D13" s="135" t="s">
        <v>465</v>
      </c>
      <c r="E13" s="106">
        <v>0</v>
      </c>
      <c r="F13" s="105">
        <v>0</v>
      </c>
      <c r="G13" s="107">
        <f t="shared" si="1"/>
        <v>0</v>
      </c>
      <c r="H13" s="103">
        <f t="shared" si="0"/>
        <v>0</v>
      </c>
      <c r="I13" s="88"/>
      <c r="J13" s="88"/>
      <c r="K13" s="88"/>
      <c r="L13" s="88"/>
      <c r="M13" s="88"/>
      <c r="N13" s="88"/>
      <c r="O13" s="88"/>
      <c r="P13" s="87"/>
      <c r="Q13" s="79"/>
    </row>
    <row r="14" spans="2:17" s="78" customFormat="1" ht="15.75">
      <c r="B14" s="137"/>
      <c r="C14" s="136"/>
      <c r="D14" s="135" t="s">
        <v>464</v>
      </c>
      <c r="E14" s="106">
        <v>0</v>
      </c>
      <c r="F14" s="105">
        <v>0</v>
      </c>
      <c r="G14" s="107">
        <f t="shared" si="1"/>
        <v>0</v>
      </c>
      <c r="H14" s="103">
        <f t="shared" si="0"/>
        <v>0</v>
      </c>
      <c r="I14" s="88"/>
      <c r="J14" s="88"/>
      <c r="K14" s="88"/>
      <c r="L14" s="88"/>
      <c r="M14" s="88"/>
      <c r="N14" s="88"/>
      <c r="O14" s="88"/>
      <c r="P14" s="87"/>
      <c r="Q14" s="79"/>
    </row>
    <row r="15" spans="2:17" s="78" customFormat="1" ht="15.75">
      <c r="B15" s="94"/>
      <c r="C15" s="136"/>
      <c r="D15" s="135" t="s">
        <v>463</v>
      </c>
      <c r="E15" s="106">
        <v>0</v>
      </c>
      <c r="F15" s="105">
        <v>0</v>
      </c>
      <c r="G15" s="107">
        <f t="shared" si="1"/>
        <v>0</v>
      </c>
      <c r="H15" s="103">
        <f t="shared" si="0"/>
        <v>0</v>
      </c>
      <c r="I15" s="88"/>
      <c r="J15" s="88"/>
      <c r="K15" s="88"/>
      <c r="L15" s="88"/>
      <c r="M15" s="88"/>
      <c r="N15" s="88"/>
      <c r="O15" s="88"/>
      <c r="P15" s="87"/>
      <c r="Q15" s="79"/>
    </row>
    <row r="16" spans="2:17" s="78" customFormat="1" ht="15.75">
      <c r="B16" s="94"/>
      <c r="C16" s="136"/>
      <c r="D16" s="135" t="s">
        <v>462</v>
      </c>
      <c r="E16" s="106">
        <v>0</v>
      </c>
      <c r="F16" s="105">
        <v>0</v>
      </c>
      <c r="G16" s="107">
        <f t="shared" si="1"/>
        <v>0</v>
      </c>
      <c r="H16" s="103">
        <f t="shared" si="0"/>
        <v>0</v>
      </c>
      <c r="I16" s="88"/>
      <c r="J16" s="88"/>
      <c r="K16" s="88"/>
      <c r="L16" s="88"/>
      <c r="M16" s="88"/>
      <c r="N16" s="88"/>
      <c r="O16" s="88"/>
      <c r="P16" s="87"/>
      <c r="Q16" s="79"/>
    </row>
    <row r="17" spans="2:17" s="78" customFormat="1" ht="15.75">
      <c r="B17" s="94"/>
      <c r="C17" s="136"/>
      <c r="D17" s="135" t="s">
        <v>461</v>
      </c>
      <c r="E17" s="106">
        <v>0</v>
      </c>
      <c r="F17" s="105">
        <v>0</v>
      </c>
      <c r="G17" s="107">
        <f t="shared" si="1"/>
        <v>0</v>
      </c>
      <c r="H17" s="103">
        <f t="shared" si="0"/>
        <v>0</v>
      </c>
      <c r="I17" s="88"/>
      <c r="J17" s="88"/>
      <c r="K17" s="88"/>
      <c r="L17" s="88"/>
      <c r="M17" s="88"/>
      <c r="N17" s="88"/>
      <c r="O17" s="88"/>
      <c r="P17" s="87"/>
      <c r="Q17" s="79"/>
    </row>
    <row r="18" spans="2:17" s="78" customFormat="1" ht="15.75">
      <c r="B18" s="94"/>
      <c r="C18" s="136"/>
      <c r="D18" s="135" t="s">
        <v>460</v>
      </c>
      <c r="E18" s="106">
        <v>0</v>
      </c>
      <c r="F18" s="105">
        <v>0</v>
      </c>
      <c r="G18" s="107">
        <f t="shared" si="1"/>
        <v>0</v>
      </c>
      <c r="H18" s="103">
        <f t="shared" si="0"/>
        <v>0</v>
      </c>
      <c r="I18" s="88"/>
      <c r="J18" s="88"/>
      <c r="K18" s="88"/>
      <c r="L18" s="88"/>
      <c r="M18" s="88"/>
      <c r="N18" s="88"/>
      <c r="O18" s="88"/>
      <c r="P18" s="87"/>
      <c r="Q18" s="79"/>
    </row>
    <row r="19" spans="2:17" s="78" customFormat="1" ht="25.5">
      <c r="B19" s="94"/>
      <c r="C19" s="136"/>
      <c r="D19" s="135" t="s">
        <v>459</v>
      </c>
      <c r="E19" s="106">
        <v>0</v>
      </c>
      <c r="F19" s="105">
        <v>0</v>
      </c>
      <c r="G19" s="107">
        <f t="shared" si="1"/>
        <v>0</v>
      </c>
      <c r="H19" s="103">
        <f t="shared" si="0"/>
        <v>0</v>
      </c>
      <c r="I19" s="88"/>
      <c r="J19" s="88"/>
      <c r="K19" s="88"/>
      <c r="L19" s="88"/>
      <c r="M19" s="88"/>
      <c r="N19" s="88"/>
      <c r="O19" s="88"/>
      <c r="P19" s="87"/>
      <c r="Q19" s="79"/>
    </row>
    <row r="20" spans="2:17" s="78" customFormat="1" ht="15.75">
      <c r="B20" s="137"/>
      <c r="C20" s="134"/>
      <c r="D20" s="133"/>
      <c r="E20" s="91"/>
      <c r="F20" s="99"/>
      <c r="G20" s="99"/>
      <c r="H20" s="89"/>
      <c r="I20" s="88"/>
      <c r="J20" s="88"/>
      <c r="K20" s="88"/>
      <c r="L20" s="88"/>
      <c r="M20" s="88"/>
      <c r="N20" s="88"/>
      <c r="O20" s="88"/>
      <c r="P20" s="87"/>
      <c r="Q20" s="79"/>
    </row>
    <row r="21" spans="2:17" s="78" customFormat="1" ht="24" customHeight="1">
      <c r="B21" s="98">
        <v>4200</v>
      </c>
      <c r="C21" s="840" t="s">
        <v>458</v>
      </c>
      <c r="D21" s="841"/>
      <c r="E21" s="108">
        <f>SUM(E22:E23)</f>
        <v>2649568.09</v>
      </c>
      <c r="F21" s="108">
        <f>SUM(F22:F23)</f>
        <v>2188276.86</v>
      </c>
      <c r="G21" s="108">
        <f>SUM(G22:G23)</f>
        <v>461291.23</v>
      </c>
      <c r="H21" s="103">
        <f>IFERROR(G21/E21*100,0)</f>
        <v>17.410053802391619</v>
      </c>
      <c r="I21" s="88"/>
      <c r="J21" s="88"/>
      <c r="K21" s="88"/>
      <c r="L21" s="88"/>
      <c r="M21" s="88"/>
      <c r="N21" s="88"/>
      <c r="O21" s="88"/>
      <c r="P21" s="87"/>
      <c r="Q21" s="79"/>
    </row>
    <row r="22" spans="2:17" s="78" customFormat="1" ht="19.5" customHeight="1">
      <c r="B22" s="100"/>
      <c r="C22" s="136"/>
      <c r="D22" s="135" t="s">
        <v>435</v>
      </c>
      <c r="E22" s="106">
        <v>0</v>
      </c>
      <c r="F22" s="105">
        <v>0</v>
      </c>
      <c r="G22" s="107">
        <f>E22-F22</f>
        <v>0</v>
      </c>
      <c r="H22" s="103">
        <f>IFERROR(G22/E22*100,0)</f>
        <v>0</v>
      </c>
      <c r="I22" s="88"/>
      <c r="J22" s="88"/>
      <c r="K22" s="88"/>
      <c r="L22" s="88"/>
      <c r="M22" s="88"/>
      <c r="N22" s="88"/>
      <c r="O22" s="88"/>
      <c r="P22" s="87"/>
      <c r="Q22" s="79"/>
    </row>
    <row r="23" spans="2:17" s="78" customFormat="1" ht="19.5" customHeight="1">
      <c r="B23" s="100"/>
      <c r="C23" s="136"/>
      <c r="D23" s="135" t="s">
        <v>445</v>
      </c>
      <c r="E23" s="106">
        <v>2649568.09</v>
      </c>
      <c r="F23" s="105">
        <v>2188276.86</v>
      </c>
      <c r="G23" s="107">
        <f>E23-F23</f>
        <v>461291.23</v>
      </c>
      <c r="H23" s="103">
        <f>IFERROR(G23/E23*100,0)</f>
        <v>17.410053802391619</v>
      </c>
      <c r="I23" s="88"/>
      <c r="J23" s="88"/>
      <c r="K23" s="88"/>
      <c r="L23" s="88"/>
      <c r="M23" s="88"/>
      <c r="N23" s="88"/>
      <c r="O23" s="88"/>
      <c r="P23" s="87"/>
      <c r="Q23" s="79"/>
    </row>
    <row r="24" spans="2:17" s="78" customFormat="1" ht="15.75">
      <c r="B24" s="100"/>
      <c r="C24" s="136"/>
      <c r="D24" s="135"/>
      <c r="E24" s="91"/>
      <c r="F24" s="90"/>
      <c r="G24" s="90"/>
      <c r="H24" s="89"/>
      <c r="I24" s="88"/>
      <c r="J24" s="88"/>
      <c r="K24" s="88"/>
      <c r="L24" s="88"/>
      <c r="M24" s="88"/>
      <c r="N24" s="88"/>
      <c r="O24" s="88"/>
      <c r="P24" s="87"/>
      <c r="Q24" s="79"/>
    </row>
    <row r="25" spans="2:17" s="78" customFormat="1" ht="24.75" customHeight="1">
      <c r="B25" s="98">
        <v>4300</v>
      </c>
      <c r="C25" s="824" t="s">
        <v>457</v>
      </c>
      <c r="D25" s="825"/>
      <c r="E25" s="108">
        <f>SUM(E26:E30)</f>
        <v>1.73</v>
      </c>
      <c r="F25" s="108">
        <f>SUM(F26:F30)</f>
        <v>679.67000000000007</v>
      </c>
      <c r="G25" s="108">
        <f>SUM(G26:G30)</f>
        <v>-677.94</v>
      </c>
      <c r="H25" s="103">
        <f t="shared" ref="H25:H30" si="2">IFERROR(G25/E25*100,0)</f>
        <v>-39187.283236994219</v>
      </c>
      <c r="I25" s="88"/>
      <c r="J25" s="88"/>
      <c r="K25" s="88"/>
      <c r="L25" s="88"/>
      <c r="M25" s="88"/>
      <c r="N25" s="88"/>
      <c r="O25" s="88"/>
      <c r="P25" s="87"/>
      <c r="Q25" s="79"/>
    </row>
    <row r="26" spans="2:17" s="78" customFormat="1" ht="15.75">
      <c r="B26" s="100"/>
      <c r="C26" s="136"/>
      <c r="D26" s="135" t="s">
        <v>456</v>
      </c>
      <c r="E26" s="106">
        <v>1.73</v>
      </c>
      <c r="F26" s="105">
        <v>587.46</v>
      </c>
      <c r="G26" s="107">
        <f>E26-F26</f>
        <v>-585.73</v>
      </c>
      <c r="H26" s="103">
        <f t="shared" si="2"/>
        <v>-33857.225433526015</v>
      </c>
      <c r="I26" s="88"/>
      <c r="J26" s="88"/>
      <c r="K26" s="88"/>
      <c r="L26" s="88"/>
      <c r="M26" s="88"/>
      <c r="N26" s="88"/>
      <c r="O26" s="88"/>
      <c r="P26" s="87"/>
      <c r="Q26" s="79"/>
    </row>
    <row r="27" spans="2:17" s="78" customFormat="1" ht="15.75">
      <c r="B27" s="100"/>
      <c r="C27" s="121"/>
      <c r="D27" s="120" t="s">
        <v>455</v>
      </c>
      <c r="E27" s="106">
        <v>0</v>
      </c>
      <c r="F27" s="105">
        <v>0</v>
      </c>
      <c r="G27" s="107">
        <f>E27-F27</f>
        <v>0</v>
      </c>
      <c r="H27" s="103">
        <f t="shared" si="2"/>
        <v>0</v>
      </c>
      <c r="I27" s="88"/>
      <c r="J27" s="88"/>
      <c r="K27" s="88"/>
      <c r="L27" s="88"/>
      <c r="M27" s="88"/>
      <c r="N27" s="88"/>
      <c r="O27" s="88"/>
      <c r="P27" s="87"/>
      <c r="Q27" s="79"/>
    </row>
    <row r="28" spans="2:17" s="78" customFormat="1" ht="15.75">
      <c r="B28" s="100"/>
      <c r="C28" s="121"/>
      <c r="D28" s="120" t="s">
        <v>454</v>
      </c>
      <c r="E28" s="106">
        <v>0</v>
      </c>
      <c r="F28" s="105">
        <v>0</v>
      </c>
      <c r="G28" s="107">
        <f>E28-F28</f>
        <v>0</v>
      </c>
      <c r="H28" s="103">
        <f t="shared" si="2"/>
        <v>0</v>
      </c>
      <c r="I28" s="88"/>
      <c r="J28" s="88"/>
      <c r="K28" s="88"/>
      <c r="L28" s="88"/>
      <c r="M28" s="88"/>
      <c r="N28" s="88"/>
      <c r="O28" s="88"/>
      <c r="P28" s="87"/>
      <c r="Q28" s="79"/>
    </row>
    <row r="29" spans="2:17" s="78" customFormat="1" ht="15.75">
      <c r="B29" s="100"/>
      <c r="C29" s="121"/>
      <c r="D29" s="120" t="s">
        <v>453</v>
      </c>
      <c r="E29" s="106">
        <v>0</v>
      </c>
      <c r="F29" s="105">
        <v>0</v>
      </c>
      <c r="G29" s="107">
        <f>E29-F29</f>
        <v>0</v>
      </c>
      <c r="H29" s="103">
        <f t="shared" si="2"/>
        <v>0</v>
      </c>
      <c r="I29" s="88"/>
      <c r="J29" s="88"/>
      <c r="K29" s="88"/>
      <c r="L29" s="88"/>
      <c r="M29" s="88"/>
      <c r="N29" s="88"/>
      <c r="O29" s="88"/>
      <c r="P29" s="87"/>
      <c r="Q29" s="79"/>
    </row>
    <row r="30" spans="2:17" s="78" customFormat="1" ht="15.75">
      <c r="B30" s="100"/>
      <c r="C30" s="121"/>
      <c r="D30" s="120" t="s">
        <v>452</v>
      </c>
      <c r="E30" s="106">
        <v>0</v>
      </c>
      <c r="F30" s="105">
        <v>92.21</v>
      </c>
      <c r="G30" s="107">
        <f>E30-F30</f>
        <v>-92.21</v>
      </c>
      <c r="H30" s="103">
        <f t="shared" si="2"/>
        <v>0</v>
      </c>
      <c r="I30" s="88"/>
      <c r="J30" s="88"/>
      <c r="K30" s="88"/>
      <c r="L30" s="88"/>
      <c r="M30" s="88"/>
      <c r="N30" s="88"/>
      <c r="O30" s="88"/>
      <c r="P30" s="87"/>
      <c r="Q30" s="79"/>
    </row>
    <row r="31" spans="2:17" s="78" customFormat="1" ht="15.75">
      <c r="B31" s="94"/>
      <c r="C31" s="134"/>
      <c r="D31" s="133"/>
      <c r="E31" s="91"/>
      <c r="F31" s="90"/>
      <c r="G31" s="90"/>
      <c r="H31" s="89"/>
      <c r="I31" s="88"/>
      <c r="J31" s="88"/>
      <c r="K31" s="88"/>
      <c r="L31" s="88"/>
      <c r="M31" s="88"/>
      <c r="N31" s="88"/>
      <c r="O31" s="88"/>
      <c r="P31" s="87"/>
      <c r="Q31" s="79"/>
    </row>
    <row r="32" spans="2:17" s="126" customFormat="1" ht="15.75">
      <c r="B32" s="132"/>
      <c r="C32" s="123" t="s">
        <v>451</v>
      </c>
      <c r="D32" s="123"/>
      <c r="E32" s="83">
        <f>E11+E21+E25</f>
        <v>2649569.8199999998</v>
      </c>
      <c r="F32" s="83">
        <f>F11+F21+F25</f>
        <v>2188956.5299999998</v>
      </c>
      <c r="G32" s="122">
        <f>E32-F32</f>
        <v>460613.29000000004</v>
      </c>
      <c r="H32" s="103">
        <f>IFERROR(G32/E32*100,0)</f>
        <v>17.384455639670595</v>
      </c>
      <c r="I32" s="129"/>
      <c r="J32" s="129"/>
      <c r="K32" s="129"/>
      <c r="L32" s="129"/>
      <c r="M32" s="129"/>
      <c r="N32" s="129"/>
      <c r="O32" s="129"/>
      <c r="P32" s="128"/>
      <c r="Q32" s="127"/>
    </row>
    <row r="33" spans="2:17" s="126" customFormat="1" ht="15.75">
      <c r="B33" s="132"/>
      <c r="C33" s="93"/>
      <c r="D33" s="92"/>
      <c r="E33" s="131"/>
      <c r="F33" s="131"/>
      <c r="G33" s="130"/>
      <c r="H33" s="89"/>
      <c r="I33" s="129"/>
      <c r="J33" s="129"/>
      <c r="K33" s="129"/>
      <c r="L33" s="129"/>
      <c r="M33" s="129"/>
      <c r="N33" s="129"/>
      <c r="O33" s="129"/>
      <c r="P33" s="128"/>
      <c r="Q33" s="127"/>
    </row>
    <row r="34" spans="2:17" s="78" customFormat="1" ht="18" customHeight="1">
      <c r="B34" s="98">
        <v>5000</v>
      </c>
      <c r="C34" s="123" t="s">
        <v>450</v>
      </c>
      <c r="D34" s="123"/>
      <c r="E34" s="125"/>
      <c r="F34" s="124"/>
      <c r="G34" s="124"/>
      <c r="H34" s="89"/>
      <c r="I34" s="88"/>
      <c r="J34" s="88"/>
      <c r="K34" s="88"/>
      <c r="L34" s="88"/>
      <c r="M34" s="88"/>
      <c r="N34" s="88"/>
      <c r="O34" s="88"/>
      <c r="P34" s="87"/>
      <c r="Q34" s="79"/>
    </row>
    <row r="35" spans="2:17" s="78" customFormat="1" ht="18" customHeight="1">
      <c r="B35" s="98">
        <v>5100</v>
      </c>
      <c r="C35" s="123" t="s">
        <v>449</v>
      </c>
      <c r="D35" s="123"/>
      <c r="E35" s="83">
        <f>SUM(E36:E38)</f>
        <v>2559747.9800000004</v>
      </c>
      <c r="F35" s="83">
        <f>SUM(F36:F38)</f>
        <v>2120233.0299999998</v>
      </c>
      <c r="G35" s="122">
        <f>+E35-F35</f>
        <v>439514.95000000065</v>
      </c>
      <c r="H35" s="103">
        <f t="shared" ref="H35:H48" si="3">IFERROR(G35/E35*100,0)</f>
        <v>17.170243064319191</v>
      </c>
      <c r="I35" s="88"/>
      <c r="J35" s="88"/>
      <c r="K35" s="88"/>
      <c r="L35" s="88"/>
      <c r="M35" s="88"/>
      <c r="N35" s="88"/>
      <c r="O35" s="88"/>
      <c r="P35" s="87"/>
      <c r="Q35" s="79"/>
    </row>
    <row r="36" spans="2:17" s="78" customFormat="1" ht="18" customHeight="1">
      <c r="B36" s="94"/>
      <c r="C36" s="121"/>
      <c r="D36" s="120" t="s">
        <v>448</v>
      </c>
      <c r="E36" s="106">
        <v>2288031.9300000002</v>
      </c>
      <c r="F36" s="105">
        <v>1670035.71</v>
      </c>
      <c r="G36" s="104">
        <f>E36-F36</f>
        <v>617996.2200000002</v>
      </c>
      <c r="H36" s="103">
        <f t="shared" si="3"/>
        <v>27.009947365550975</v>
      </c>
      <c r="I36" s="88"/>
      <c r="J36" s="88"/>
      <c r="K36" s="88"/>
      <c r="L36" s="88"/>
      <c r="M36" s="88"/>
      <c r="N36" s="88"/>
      <c r="O36" s="88"/>
      <c r="P36" s="87"/>
      <c r="Q36" s="79"/>
    </row>
    <row r="37" spans="2:17" s="78" customFormat="1" ht="18" customHeight="1">
      <c r="B37" s="94"/>
      <c r="C37" s="119"/>
      <c r="D37" s="118" t="s">
        <v>447</v>
      </c>
      <c r="E37" s="106">
        <v>153771.32999999999</v>
      </c>
      <c r="F37" s="105">
        <v>163821.17000000001</v>
      </c>
      <c r="G37" s="104">
        <f>E37-F37</f>
        <v>-10049.840000000026</v>
      </c>
      <c r="H37" s="103">
        <f t="shared" si="3"/>
        <v>-6.5355746093891662</v>
      </c>
      <c r="I37" s="88"/>
      <c r="J37" s="88"/>
      <c r="K37" s="88"/>
      <c r="L37" s="88"/>
      <c r="M37" s="88"/>
      <c r="N37" s="88"/>
      <c r="O37" s="88"/>
      <c r="P37" s="87"/>
      <c r="Q37" s="79"/>
    </row>
    <row r="38" spans="2:17" s="78" customFormat="1" ht="18" customHeight="1">
      <c r="B38" s="94"/>
      <c r="C38" s="119"/>
      <c r="D38" s="118" t="s">
        <v>446</v>
      </c>
      <c r="E38" s="106">
        <v>117944.72</v>
      </c>
      <c r="F38" s="105">
        <v>286376.15000000002</v>
      </c>
      <c r="G38" s="104">
        <f>E38-F38</f>
        <v>-168431.43000000002</v>
      </c>
      <c r="H38" s="103">
        <f t="shared" si="3"/>
        <v>-142.80540069958198</v>
      </c>
      <c r="I38" s="88"/>
      <c r="J38" s="88"/>
      <c r="K38" s="88"/>
      <c r="L38" s="88"/>
      <c r="M38" s="88"/>
      <c r="N38" s="88"/>
      <c r="O38" s="88"/>
      <c r="P38" s="87"/>
      <c r="Q38" s="79"/>
    </row>
    <row r="39" spans="2:17" s="78" customFormat="1" ht="18" customHeight="1">
      <c r="B39" s="117">
        <v>5200</v>
      </c>
      <c r="C39" s="827" t="s">
        <v>445</v>
      </c>
      <c r="D39" s="828"/>
      <c r="E39" s="108">
        <f>SUM(E40:E48)</f>
        <v>0</v>
      </c>
      <c r="F39" s="108">
        <f>SUM(F40:F48)</f>
        <v>0</v>
      </c>
      <c r="G39" s="108">
        <f>SUM(G40:G48)</f>
        <v>0</v>
      </c>
      <c r="H39" s="103">
        <f t="shared" si="3"/>
        <v>0</v>
      </c>
      <c r="I39" s="88"/>
      <c r="J39" s="88"/>
      <c r="K39" s="88"/>
      <c r="L39" s="88"/>
      <c r="M39" s="88"/>
      <c r="N39" s="88"/>
      <c r="O39" s="88"/>
      <c r="P39" s="87"/>
      <c r="Q39" s="79"/>
    </row>
    <row r="40" spans="2:17" s="78" customFormat="1" ht="18" customHeight="1">
      <c r="B40" s="113"/>
      <c r="C40" s="116"/>
      <c r="D40" s="115" t="s">
        <v>444</v>
      </c>
      <c r="E40" s="106">
        <v>0</v>
      </c>
      <c r="F40" s="105">
        <v>0</v>
      </c>
      <c r="G40" s="107">
        <f t="shared" ref="G40:G48" si="4">E40-F40</f>
        <v>0</v>
      </c>
      <c r="H40" s="103">
        <f t="shared" si="3"/>
        <v>0</v>
      </c>
      <c r="I40" s="88"/>
      <c r="J40" s="88"/>
      <c r="K40" s="88"/>
      <c r="L40" s="88"/>
      <c r="M40" s="88"/>
      <c r="N40" s="88"/>
      <c r="O40" s="88"/>
      <c r="P40" s="87"/>
      <c r="Q40" s="79"/>
    </row>
    <row r="41" spans="2:17" s="78" customFormat="1" ht="18" customHeight="1">
      <c r="B41" s="113"/>
      <c r="C41" s="116"/>
      <c r="D41" s="115" t="s">
        <v>443</v>
      </c>
      <c r="E41" s="106">
        <v>0</v>
      </c>
      <c r="F41" s="105">
        <v>0</v>
      </c>
      <c r="G41" s="107">
        <f t="shared" si="4"/>
        <v>0</v>
      </c>
      <c r="H41" s="103">
        <f t="shared" si="3"/>
        <v>0</v>
      </c>
      <c r="I41" s="88"/>
      <c r="J41" s="88"/>
      <c r="K41" s="88"/>
      <c r="L41" s="88"/>
      <c r="M41" s="88"/>
      <c r="N41" s="88"/>
      <c r="O41" s="88"/>
      <c r="P41" s="87"/>
      <c r="Q41" s="79"/>
    </row>
    <row r="42" spans="2:17" s="78" customFormat="1" ht="18" customHeight="1">
      <c r="B42" s="113"/>
      <c r="C42" s="116"/>
      <c r="D42" s="115" t="s">
        <v>442</v>
      </c>
      <c r="E42" s="106">
        <v>0</v>
      </c>
      <c r="F42" s="105">
        <v>0</v>
      </c>
      <c r="G42" s="107">
        <f t="shared" si="4"/>
        <v>0</v>
      </c>
      <c r="H42" s="103">
        <f t="shared" si="3"/>
        <v>0</v>
      </c>
      <c r="I42" s="88"/>
      <c r="J42" s="88"/>
      <c r="K42" s="88"/>
      <c r="L42" s="88"/>
      <c r="M42" s="88"/>
      <c r="N42" s="88"/>
      <c r="O42" s="88"/>
      <c r="P42" s="87"/>
      <c r="Q42" s="79"/>
    </row>
    <row r="43" spans="2:17" s="78" customFormat="1" ht="18" customHeight="1">
      <c r="B43" s="113"/>
      <c r="C43" s="116"/>
      <c r="D43" s="115" t="s">
        <v>441</v>
      </c>
      <c r="E43" s="106">
        <v>0</v>
      </c>
      <c r="F43" s="105">
        <v>0</v>
      </c>
      <c r="G43" s="107">
        <f t="shared" si="4"/>
        <v>0</v>
      </c>
      <c r="H43" s="103">
        <f t="shared" si="3"/>
        <v>0</v>
      </c>
      <c r="I43" s="88"/>
      <c r="J43" s="88"/>
      <c r="K43" s="88"/>
      <c r="L43" s="88"/>
      <c r="M43" s="88"/>
      <c r="N43" s="88"/>
      <c r="O43" s="88"/>
      <c r="P43" s="87"/>
      <c r="Q43" s="79"/>
    </row>
    <row r="44" spans="2:17" s="78" customFormat="1" ht="18" customHeight="1">
      <c r="B44" s="113"/>
      <c r="C44" s="114"/>
      <c r="D44" s="111" t="s">
        <v>440</v>
      </c>
      <c r="E44" s="106">
        <v>0</v>
      </c>
      <c r="F44" s="105">
        <v>0</v>
      </c>
      <c r="G44" s="107">
        <f t="shared" si="4"/>
        <v>0</v>
      </c>
      <c r="H44" s="103">
        <f t="shared" si="3"/>
        <v>0</v>
      </c>
      <c r="I44" s="88"/>
      <c r="J44" s="88"/>
      <c r="K44" s="88"/>
      <c r="L44" s="88"/>
      <c r="M44" s="88"/>
      <c r="N44" s="88"/>
      <c r="O44" s="88"/>
      <c r="P44" s="87"/>
      <c r="Q44" s="79"/>
    </row>
    <row r="45" spans="2:17" s="78" customFormat="1" ht="18" customHeight="1">
      <c r="B45" s="113"/>
      <c r="C45" s="114"/>
      <c r="D45" s="111" t="s">
        <v>439</v>
      </c>
      <c r="E45" s="106">
        <v>0</v>
      </c>
      <c r="F45" s="105">
        <v>0</v>
      </c>
      <c r="G45" s="107">
        <f t="shared" si="4"/>
        <v>0</v>
      </c>
      <c r="H45" s="103">
        <f t="shared" si="3"/>
        <v>0</v>
      </c>
      <c r="I45" s="88"/>
      <c r="J45" s="88"/>
      <c r="K45" s="88"/>
      <c r="L45" s="88"/>
      <c r="M45" s="88"/>
      <c r="N45" s="88"/>
      <c r="O45" s="88"/>
      <c r="P45" s="87"/>
      <c r="Q45" s="79"/>
    </row>
    <row r="46" spans="2:17" s="78" customFormat="1" ht="18" customHeight="1">
      <c r="B46" s="113"/>
      <c r="C46" s="114"/>
      <c r="D46" s="111" t="s">
        <v>438</v>
      </c>
      <c r="E46" s="106">
        <v>0</v>
      </c>
      <c r="F46" s="105">
        <v>0</v>
      </c>
      <c r="G46" s="107">
        <f t="shared" si="4"/>
        <v>0</v>
      </c>
      <c r="H46" s="103">
        <f t="shared" si="3"/>
        <v>0</v>
      </c>
      <c r="I46" s="88"/>
      <c r="J46" s="88"/>
      <c r="K46" s="88"/>
      <c r="L46" s="88"/>
      <c r="M46" s="88"/>
      <c r="N46" s="88"/>
      <c r="O46" s="88"/>
      <c r="P46" s="87"/>
      <c r="Q46" s="79"/>
    </row>
    <row r="47" spans="2:17" s="78" customFormat="1" ht="18" customHeight="1">
      <c r="B47" s="113"/>
      <c r="C47" s="114"/>
      <c r="D47" s="111" t="s">
        <v>437</v>
      </c>
      <c r="E47" s="106">
        <v>0</v>
      </c>
      <c r="F47" s="105">
        <v>0</v>
      </c>
      <c r="G47" s="107">
        <f t="shared" si="4"/>
        <v>0</v>
      </c>
      <c r="H47" s="103">
        <f t="shared" si="3"/>
        <v>0</v>
      </c>
      <c r="I47" s="88"/>
      <c r="J47" s="88"/>
      <c r="K47" s="88"/>
      <c r="L47" s="88"/>
      <c r="M47" s="88"/>
      <c r="N47" s="88"/>
      <c r="O47" s="88"/>
      <c r="P47" s="87"/>
      <c r="Q47" s="79"/>
    </row>
    <row r="48" spans="2:17" s="78" customFormat="1" ht="18" customHeight="1">
      <c r="B48" s="113"/>
      <c r="C48" s="112"/>
      <c r="D48" s="111" t="s">
        <v>436</v>
      </c>
      <c r="E48" s="106">
        <v>0</v>
      </c>
      <c r="F48" s="105">
        <v>0</v>
      </c>
      <c r="G48" s="107">
        <f t="shared" si="4"/>
        <v>0</v>
      </c>
      <c r="H48" s="103">
        <f t="shared" si="3"/>
        <v>0</v>
      </c>
      <c r="I48" s="88"/>
      <c r="J48" s="88"/>
      <c r="K48" s="88"/>
      <c r="L48" s="88"/>
      <c r="M48" s="88"/>
      <c r="N48" s="88"/>
      <c r="O48" s="88"/>
      <c r="P48" s="87"/>
      <c r="Q48" s="79"/>
    </row>
    <row r="49" spans="2:17" s="78" customFormat="1" ht="15" customHeight="1">
      <c r="B49" s="113"/>
      <c r="C49" s="112"/>
      <c r="D49" s="111"/>
      <c r="E49" s="91"/>
      <c r="F49" s="90"/>
      <c r="G49" s="90"/>
      <c r="H49" s="89"/>
      <c r="I49" s="88"/>
      <c r="J49" s="88"/>
      <c r="K49" s="88"/>
      <c r="L49" s="88"/>
      <c r="M49" s="88"/>
      <c r="N49" s="88"/>
      <c r="O49" s="88"/>
      <c r="P49" s="87"/>
      <c r="Q49" s="79"/>
    </row>
    <row r="50" spans="2:17" s="78" customFormat="1" ht="22.5" customHeight="1">
      <c r="B50" s="98">
        <v>5300</v>
      </c>
      <c r="C50" s="824" t="s">
        <v>435</v>
      </c>
      <c r="D50" s="825"/>
      <c r="E50" s="108">
        <f>SUM(E51:E53)</f>
        <v>0</v>
      </c>
      <c r="F50" s="108">
        <f>SUM(F51:F53)</f>
        <v>0</v>
      </c>
      <c r="G50" s="108">
        <f>SUM(G51:G53)</f>
        <v>0</v>
      </c>
      <c r="H50" s="103">
        <f>IFERROR(G50/E50*100,0)</f>
        <v>0</v>
      </c>
      <c r="I50" s="88"/>
      <c r="J50" s="88"/>
      <c r="K50" s="88"/>
      <c r="L50" s="88"/>
      <c r="M50" s="88"/>
      <c r="N50" s="88"/>
      <c r="O50" s="88"/>
      <c r="P50" s="87"/>
      <c r="Q50" s="79"/>
    </row>
    <row r="51" spans="2:17" s="78" customFormat="1" ht="15" customHeight="1">
      <c r="B51" s="100"/>
      <c r="C51" s="102"/>
      <c r="D51" s="101" t="s">
        <v>434</v>
      </c>
      <c r="E51" s="106">
        <v>0</v>
      </c>
      <c r="F51" s="105">
        <v>0</v>
      </c>
      <c r="G51" s="107">
        <f>E51-F51</f>
        <v>0</v>
      </c>
      <c r="H51" s="103">
        <f>IFERROR(G51/E51*100,0)</f>
        <v>0</v>
      </c>
      <c r="I51" s="88"/>
      <c r="J51" s="88"/>
      <c r="K51" s="88"/>
      <c r="L51" s="88"/>
      <c r="M51" s="88"/>
      <c r="N51" s="88"/>
      <c r="O51" s="88"/>
      <c r="P51" s="87"/>
      <c r="Q51" s="79"/>
    </row>
    <row r="52" spans="2:17" s="78" customFormat="1" ht="15" customHeight="1">
      <c r="B52" s="100"/>
      <c r="C52" s="102"/>
      <c r="D52" s="101" t="s">
        <v>86</v>
      </c>
      <c r="E52" s="106">
        <v>0</v>
      </c>
      <c r="F52" s="105">
        <v>0</v>
      </c>
      <c r="G52" s="107">
        <f>E52-F52</f>
        <v>0</v>
      </c>
      <c r="H52" s="103">
        <f>IFERROR(G52/E52*100,0)</f>
        <v>0</v>
      </c>
      <c r="I52" s="88"/>
      <c r="J52" s="88"/>
      <c r="K52" s="88"/>
      <c r="L52" s="88"/>
      <c r="M52" s="88"/>
      <c r="N52" s="88"/>
      <c r="O52" s="88"/>
      <c r="P52" s="87"/>
      <c r="Q52" s="79"/>
    </row>
    <row r="53" spans="2:17" s="78" customFormat="1" ht="15" customHeight="1">
      <c r="B53" s="100"/>
      <c r="C53" s="102"/>
      <c r="D53" s="101" t="s">
        <v>433</v>
      </c>
      <c r="E53" s="106">
        <v>0</v>
      </c>
      <c r="F53" s="105">
        <v>0</v>
      </c>
      <c r="G53" s="107">
        <f>E53-F53</f>
        <v>0</v>
      </c>
      <c r="H53" s="103">
        <f>IFERROR(G53/E53*100,0)</f>
        <v>0</v>
      </c>
      <c r="I53" s="88"/>
      <c r="J53" s="88"/>
      <c r="K53" s="88"/>
      <c r="L53" s="88"/>
      <c r="M53" s="88"/>
      <c r="N53" s="88"/>
      <c r="O53" s="88"/>
      <c r="P53" s="87"/>
      <c r="Q53" s="79"/>
    </row>
    <row r="54" spans="2:17" s="78" customFormat="1" ht="15" customHeight="1">
      <c r="B54" s="100"/>
      <c r="C54" s="102"/>
      <c r="D54" s="101"/>
      <c r="E54" s="91"/>
      <c r="F54" s="90"/>
      <c r="G54" s="90"/>
      <c r="H54" s="89"/>
      <c r="I54" s="88"/>
      <c r="J54" s="88"/>
      <c r="K54" s="88"/>
      <c r="L54" s="88"/>
      <c r="M54" s="88"/>
      <c r="N54" s="88"/>
      <c r="O54" s="88"/>
      <c r="P54" s="87"/>
      <c r="Q54" s="79"/>
    </row>
    <row r="55" spans="2:17" s="78" customFormat="1" ht="28.5" customHeight="1">
      <c r="B55" s="98">
        <v>5400</v>
      </c>
      <c r="C55" s="824" t="s">
        <v>432</v>
      </c>
      <c r="D55" s="825"/>
      <c r="E55" s="108">
        <f>SUM(E56:E61)</f>
        <v>0</v>
      </c>
      <c r="F55" s="108">
        <f>SUM(F56:F61)</f>
        <v>0</v>
      </c>
      <c r="G55" s="108">
        <f>SUM(G56:G61)</f>
        <v>0</v>
      </c>
      <c r="H55" s="103">
        <f t="shared" ref="H55:H61" si="5">IFERROR(G55/E55*100,0)</f>
        <v>0</v>
      </c>
      <c r="I55" s="88"/>
      <c r="J55" s="88"/>
      <c r="K55" s="88"/>
      <c r="L55" s="88"/>
      <c r="M55" s="88"/>
      <c r="N55" s="88"/>
      <c r="O55" s="88"/>
      <c r="P55" s="87"/>
      <c r="Q55" s="79"/>
    </row>
    <row r="56" spans="2:17" s="78" customFormat="1" ht="15" customHeight="1">
      <c r="B56" s="100"/>
      <c r="C56" s="102"/>
      <c r="D56" s="101" t="s">
        <v>431</v>
      </c>
      <c r="E56" s="106">
        <v>0</v>
      </c>
      <c r="F56" s="105">
        <v>0</v>
      </c>
      <c r="G56" s="107">
        <f t="shared" ref="G56:G61" si="6">E56-F56</f>
        <v>0</v>
      </c>
      <c r="H56" s="103">
        <f t="shared" si="5"/>
        <v>0</v>
      </c>
      <c r="I56" s="88"/>
      <c r="J56" s="88"/>
      <c r="K56" s="88"/>
      <c r="L56" s="88"/>
      <c r="M56" s="88"/>
      <c r="N56" s="88"/>
      <c r="O56" s="88"/>
      <c r="P56" s="87"/>
      <c r="Q56" s="79"/>
    </row>
    <row r="57" spans="2:17" s="78" customFormat="1" ht="15" customHeight="1">
      <c r="B57" s="100"/>
      <c r="C57" s="102"/>
      <c r="D57" s="101" t="s">
        <v>430</v>
      </c>
      <c r="E57" s="106">
        <v>0</v>
      </c>
      <c r="F57" s="105">
        <v>0</v>
      </c>
      <c r="G57" s="107">
        <f t="shared" si="6"/>
        <v>0</v>
      </c>
      <c r="H57" s="103">
        <f t="shared" si="5"/>
        <v>0</v>
      </c>
      <c r="I57" s="88"/>
      <c r="J57" s="88"/>
      <c r="K57" s="88"/>
      <c r="L57" s="88"/>
      <c r="M57" s="88"/>
      <c r="N57" s="88"/>
      <c r="O57" s="88"/>
      <c r="P57" s="87"/>
      <c r="Q57" s="79"/>
    </row>
    <row r="58" spans="2:17" s="78" customFormat="1" ht="15" customHeight="1">
      <c r="B58" s="100"/>
      <c r="C58" s="102"/>
      <c r="D58" s="101" t="s">
        <v>429</v>
      </c>
      <c r="E58" s="106">
        <v>0</v>
      </c>
      <c r="F58" s="105">
        <v>0</v>
      </c>
      <c r="G58" s="107">
        <f t="shared" si="6"/>
        <v>0</v>
      </c>
      <c r="H58" s="103">
        <f t="shared" si="5"/>
        <v>0</v>
      </c>
      <c r="I58" s="88"/>
      <c r="J58" s="88"/>
      <c r="K58" s="88"/>
      <c r="L58" s="88"/>
      <c r="M58" s="88"/>
      <c r="N58" s="88"/>
      <c r="O58" s="88"/>
      <c r="P58" s="87"/>
      <c r="Q58" s="79"/>
    </row>
    <row r="59" spans="2:17" s="78" customFormat="1" ht="15" customHeight="1">
      <c r="B59" s="100"/>
      <c r="C59" s="102"/>
      <c r="D59" s="101" t="s">
        <v>428</v>
      </c>
      <c r="E59" s="106">
        <v>0</v>
      </c>
      <c r="F59" s="105">
        <v>0</v>
      </c>
      <c r="G59" s="107">
        <f t="shared" si="6"/>
        <v>0</v>
      </c>
      <c r="H59" s="103">
        <f t="shared" si="5"/>
        <v>0</v>
      </c>
      <c r="I59" s="88"/>
      <c r="J59" s="88"/>
      <c r="K59" s="88"/>
      <c r="L59" s="88"/>
      <c r="M59" s="88"/>
      <c r="N59" s="88"/>
      <c r="O59" s="88"/>
      <c r="P59" s="87"/>
      <c r="Q59" s="79"/>
    </row>
    <row r="60" spans="2:17" s="78" customFormat="1" ht="15" customHeight="1">
      <c r="B60" s="100"/>
      <c r="C60" s="102"/>
      <c r="D60" s="101" t="s">
        <v>427</v>
      </c>
      <c r="E60" s="106">
        <v>0</v>
      </c>
      <c r="F60" s="105">
        <v>0</v>
      </c>
      <c r="G60" s="107">
        <f t="shared" si="6"/>
        <v>0</v>
      </c>
      <c r="H60" s="103">
        <f t="shared" si="5"/>
        <v>0</v>
      </c>
      <c r="I60" s="88"/>
      <c r="J60" s="88"/>
      <c r="K60" s="88"/>
      <c r="L60" s="88"/>
      <c r="M60" s="88"/>
      <c r="N60" s="88"/>
      <c r="O60" s="88"/>
      <c r="P60" s="87"/>
      <c r="Q60" s="79"/>
    </row>
    <row r="61" spans="2:17" s="78" customFormat="1" ht="15" customHeight="1">
      <c r="B61" s="100"/>
      <c r="C61" s="102"/>
      <c r="D61" s="101" t="s">
        <v>426</v>
      </c>
      <c r="E61" s="106">
        <v>0</v>
      </c>
      <c r="F61" s="105">
        <v>0</v>
      </c>
      <c r="G61" s="107">
        <f t="shared" si="6"/>
        <v>0</v>
      </c>
      <c r="H61" s="103">
        <f t="shared" si="5"/>
        <v>0</v>
      </c>
      <c r="I61" s="88"/>
      <c r="J61" s="88"/>
      <c r="K61" s="88"/>
      <c r="L61" s="88"/>
      <c r="M61" s="88"/>
      <c r="N61" s="88"/>
      <c r="O61" s="88"/>
      <c r="P61" s="87"/>
      <c r="Q61" s="79"/>
    </row>
    <row r="62" spans="2:17" s="78" customFormat="1" ht="15" customHeight="1">
      <c r="B62" s="100"/>
      <c r="C62" s="102"/>
      <c r="D62" s="101"/>
      <c r="E62" s="91"/>
      <c r="F62" s="90"/>
      <c r="G62" s="90"/>
      <c r="H62" s="89"/>
      <c r="I62" s="88"/>
      <c r="J62" s="88"/>
      <c r="K62" s="88"/>
      <c r="L62" s="88"/>
      <c r="M62" s="88"/>
      <c r="N62" s="88"/>
      <c r="O62" s="88"/>
      <c r="P62" s="87"/>
      <c r="Q62" s="79"/>
    </row>
    <row r="63" spans="2:17" s="78" customFormat="1" ht="18.75" customHeight="1">
      <c r="B63" s="98">
        <v>5500</v>
      </c>
      <c r="C63" s="824" t="s">
        <v>425</v>
      </c>
      <c r="D63" s="825"/>
      <c r="E63" s="108">
        <f>SUM(E64:E69)</f>
        <v>0</v>
      </c>
      <c r="F63" s="108">
        <f>SUM(F64:F69)</f>
        <v>0</v>
      </c>
      <c r="G63" s="108">
        <f>SUM(G64:G69)</f>
        <v>0</v>
      </c>
      <c r="H63" s="103">
        <f t="shared" ref="H63:H69" si="7">IFERROR(G63/E63*100,0)</f>
        <v>0</v>
      </c>
      <c r="I63" s="88"/>
      <c r="J63" s="88"/>
      <c r="K63" s="88"/>
      <c r="L63" s="88"/>
      <c r="M63" s="88"/>
      <c r="N63" s="88"/>
      <c r="O63" s="88"/>
      <c r="P63" s="87"/>
      <c r="Q63" s="79"/>
    </row>
    <row r="64" spans="2:17" s="78" customFormat="1" ht="14.25" customHeight="1">
      <c r="B64" s="100"/>
      <c r="C64" s="110"/>
      <c r="D64" s="101" t="s">
        <v>424</v>
      </c>
      <c r="E64" s="106">
        <v>0</v>
      </c>
      <c r="F64" s="105">
        <v>0</v>
      </c>
      <c r="G64" s="107">
        <f t="shared" ref="G64:G69" si="8">E64-F64</f>
        <v>0</v>
      </c>
      <c r="H64" s="103">
        <f t="shared" si="7"/>
        <v>0</v>
      </c>
      <c r="I64" s="88"/>
      <c r="J64" s="88"/>
      <c r="K64" s="88"/>
      <c r="L64" s="88"/>
      <c r="M64" s="88"/>
      <c r="N64" s="88"/>
      <c r="O64" s="88"/>
      <c r="P64" s="87"/>
      <c r="Q64" s="79"/>
    </row>
    <row r="65" spans="2:17" s="78" customFormat="1" ht="14.25" customHeight="1">
      <c r="B65" s="100"/>
      <c r="C65" s="110"/>
      <c r="D65" s="101" t="s">
        <v>423</v>
      </c>
      <c r="E65" s="106"/>
      <c r="F65" s="105"/>
      <c r="G65" s="107">
        <f t="shared" si="8"/>
        <v>0</v>
      </c>
      <c r="H65" s="103">
        <f t="shared" si="7"/>
        <v>0</v>
      </c>
      <c r="I65" s="88"/>
      <c r="J65" s="88"/>
      <c r="K65" s="88"/>
      <c r="L65" s="88"/>
      <c r="M65" s="88"/>
      <c r="N65" s="88"/>
      <c r="O65" s="88"/>
      <c r="P65" s="87"/>
      <c r="Q65" s="79"/>
    </row>
    <row r="66" spans="2:17" s="78" customFormat="1" ht="14.25" customHeight="1">
      <c r="B66" s="100"/>
      <c r="C66" s="110"/>
      <c r="D66" s="101" t="s">
        <v>422</v>
      </c>
      <c r="E66" s="106"/>
      <c r="F66" s="105"/>
      <c r="G66" s="107">
        <f t="shared" si="8"/>
        <v>0</v>
      </c>
      <c r="H66" s="103">
        <f t="shared" si="7"/>
        <v>0</v>
      </c>
      <c r="I66" s="88"/>
      <c r="J66" s="88"/>
      <c r="K66" s="88"/>
      <c r="L66" s="88"/>
      <c r="M66" s="88"/>
      <c r="N66" s="88"/>
      <c r="O66" s="88"/>
      <c r="P66" s="87"/>
      <c r="Q66" s="79"/>
    </row>
    <row r="67" spans="2:17" s="78" customFormat="1" ht="14.25" customHeight="1">
      <c r="B67" s="100"/>
      <c r="C67" s="110"/>
      <c r="D67" s="101" t="s">
        <v>421</v>
      </c>
      <c r="E67" s="106"/>
      <c r="F67" s="105"/>
      <c r="G67" s="107">
        <f t="shared" si="8"/>
        <v>0</v>
      </c>
      <c r="H67" s="103">
        <f t="shared" si="7"/>
        <v>0</v>
      </c>
      <c r="I67" s="88"/>
      <c r="J67" s="88"/>
      <c r="K67" s="88"/>
      <c r="L67" s="88"/>
      <c r="M67" s="88"/>
      <c r="N67" s="88"/>
      <c r="O67" s="88"/>
      <c r="P67" s="87"/>
      <c r="Q67" s="79"/>
    </row>
    <row r="68" spans="2:17" s="78" customFormat="1" ht="14.25" customHeight="1">
      <c r="B68" s="100"/>
      <c r="C68" s="110"/>
      <c r="D68" s="101" t="s">
        <v>420</v>
      </c>
      <c r="E68" s="106"/>
      <c r="F68" s="105"/>
      <c r="G68" s="107">
        <f t="shared" si="8"/>
        <v>0</v>
      </c>
      <c r="H68" s="103">
        <f t="shared" si="7"/>
        <v>0</v>
      </c>
      <c r="I68" s="88"/>
      <c r="J68" s="88"/>
      <c r="K68" s="88"/>
      <c r="L68" s="88"/>
      <c r="M68" s="88"/>
      <c r="N68" s="88"/>
      <c r="O68" s="88"/>
      <c r="P68" s="87"/>
      <c r="Q68" s="79"/>
    </row>
    <row r="69" spans="2:17" s="78" customFormat="1" ht="14.25" customHeight="1">
      <c r="B69" s="100"/>
      <c r="C69" s="110"/>
      <c r="D69" s="101" t="s">
        <v>419</v>
      </c>
      <c r="E69" s="106"/>
      <c r="F69" s="105"/>
      <c r="G69" s="107">
        <f t="shared" si="8"/>
        <v>0</v>
      </c>
      <c r="H69" s="103">
        <f t="shared" si="7"/>
        <v>0</v>
      </c>
      <c r="I69" s="88"/>
      <c r="J69" s="88"/>
      <c r="K69" s="88"/>
      <c r="L69" s="88"/>
      <c r="M69" s="88"/>
      <c r="N69" s="88"/>
      <c r="O69" s="88"/>
      <c r="P69" s="87"/>
      <c r="Q69" s="79"/>
    </row>
    <row r="70" spans="2:17" s="78" customFormat="1" ht="14.25" customHeight="1">
      <c r="B70" s="100"/>
      <c r="C70" s="110"/>
      <c r="D70" s="109"/>
      <c r="E70" s="91"/>
      <c r="F70" s="90"/>
      <c r="G70" s="90"/>
      <c r="H70" s="89"/>
      <c r="I70" s="88"/>
      <c r="J70" s="88"/>
      <c r="K70" s="88"/>
      <c r="L70" s="88"/>
      <c r="M70" s="88"/>
      <c r="N70" s="88"/>
      <c r="O70" s="88"/>
      <c r="P70" s="87"/>
      <c r="Q70" s="79"/>
    </row>
    <row r="71" spans="2:17" s="78" customFormat="1" ht="20.25" customHeight="1">
      <c r="B71" s="98">
        <v>5600</v>
      </c>
      <c r="C71" s="824" t="s">
        <v>418</v>
      </c>
      <c r="D71" s="825"/>
      <c r="E71" s="108">
        <f>SUM(E72+E73)</f>
        <v>89.88</v>
      </c>
      <c r="F71" s="108">
        <f>SUM(F72+F73)</f>
        <v>89.88</v>
      </c>
      <c r="G71" s="108">
        <f>SUM(G72:G73)</f>
        <v>0</v>
      </c>
      <c r="H71" s="103">
        <f>SUM(H72:H73)</f>
        <v>0</v>
      </c>
      <c r="I71" s="88"/>
      <c r="J71" s="88"/>
      <c r="K71" s="88"/>
      <c r="L71" s="88"/>
      <c r="M71" s="88"/>
      <c r="N71" s="88"/>
      <c r="O71" s="88"/>
      <c r="P71" s="87"/>
      <c r="Q71" s="79"/>
    </row>
    <row r="72" spans="2:17" s="78" customFormat="1" ht="15" customHeight="1">
      <c r="B72" s="100"/>
      <c r="C72" s="102"/>
      <c r="D72" s="101" t="s">
        <v>417</v>
      </c>
      <c r="E72" s="106">
        <v>0</v>
      </c>
      <c r="F72" s="105">
        <v>0</v>
      </c>
      <c r="G72" s="107">
        <f>E72-F72</f>
        <v>0</v>
      </c>
      <c r="H72" s="103">
        <f>IFERROR(G72/E72*100,0)</f>
        <v>0</v>
      </c>
      <c r="I72" s="88"/>
      <c r="J72" s="88"/>
      <c r="K72" s="88"/>
      <c r="L72" s="88"/>
      <c r="M72" s="88"/>
      <c r="N72" s="88"/>
      <c r="O72" s="88"/>
      <c r="P72" s="87"/>
      <c r="Q72" s="79"/>
    </row>
    <row r="73" spans="2:17" s="78" customFormat="1" ht="15" customHeight="1">
      <c r="B73" s="100"/>
      <c r="C73" s="102"/>
      <c r="D73" s="101" t="s">
        <v>416</v>
      </c>
      <c r="E73" s="106">
        <v>89.88</v>
      </c>
      <c r="F73" s="105">
        <v>89.88</v>
      </c>
      <c r="G73" s="104">
        <f>E73-F73</f>
        <v>0</v>
      </c>
      <c r="H73" s="103">
        <f>IFERROR(G73/E73*100,0)</f>
        <v>0</v>
      </c>
      <c r="I73" s="88"/>
      <c r="J73" s="88"/>
      <c r="K73" s="88"/>
      <c r="L73" s="88"/>
      <c r="M73" s="88"/>
      <c r="N73" s="88"/>
      <c r="O73" s="88"/>
      <c r="P73" s="87"/>
      <c r="Q73" s="79"/>
    </row>
    <row r="74" spans="2:17" s="78" customFormat="1" ht="15" customHeight="1">
      <c r="B74" s="100"/>
      <c r="C74" s="102"/>
      <c r="D74" s="101"/>
      <c r="E74" s="91"/>
      <c r="F74" s="90"/>
      <c r="G74" s="90"/>
      <c r="H74" s="89"/>
      <c r="I74" s="88"/>
      <c r="J74" s="88"/>
      <c r="K74" s="88"/>
      <c r="L74" s="88"/>
      <c r="M74" s="88"/>
      <c r="N74" s="88"/>
      <c r="O74" s="88"/>
      <c r="P74" s="87"/>
      <c r="Q74" s="79"/>
    </row>
    <row r="75" spans="2:17" s="78" customFormat="1" ht="18.75" customHeight="1">
      <c r="B75" s="100"/>
      <c r="C75" s="822"/>
      <c r="D75" s="823"/>
      <c r="E75" s="91"/>
      <c r="F75" s="90"/>
      <c r="G75" s="99"/>
      <c r="H75" s="89"/>
      <c r="I75" s="88"/>
      <c r="J75" s="88"/>
      <c r="K75" s="88"/>
      <c r="L75" s="88"/>
      <c r="M75" s="88"/>
      <c r="N75" s="88"/>
      <c r="O75" s="88"/>
      <c r="P75" s="87"/>
      <c r="Q75" s="79"/>
    </row>
    <row r="76" spans="2:17" s="78" customFormat="1" ht="15.75">
      <c r="B76" s="94"/>
      <c r="C76" s="93"/>
      <c r="D76" s="92"/>
      <c r="E76" s="91"/>
      <c r="F76" s="90"/>
      <c r="G76" s="90"/>
      <c r="H76" s="89"/>
      <c r="I76" s="88"/>
      <c r="J76" s="88"/>
      <c r="K76" s="88"/>
      <c r="L76" s="88"/>
      <c r="M76" s="88"/>
      <c r="N76" s="88"/>
      <c r="O76" s="88"/>
      <c r="P76" s="87"/>
      <c r="Q76" s="79"/>
    </row>
    <row r="77" spans="2:17" s="78" customFormat="1" ht="18" customHeight="1">
      <c r="B77" s="98">
        <v>5700</v>
      </c>
      <c r="C77" s="824" t="s">
        <v>415</v>
      </c>
      <c r="D77" s="825"/>
      <c r="E77" s="97">
        <f>+E35+E39+E50+E55+E63+E71</f>
        <v>2559837.8600000003</v>
      </c>
      <c r="F77" s="97">
        <f>+F35+F39+F50+F55+F63+F71</f>
        <v>2120322.9099999997</v>
      </c>
      <c r="G77" s="96">
        <f>+E77-F77</f>
        <v>439514.95000000065</v>
      </c>
      <c r="H77" s="95">
        <f>IFERROR(G77/E77*100,0)</f>
        <v>17.169640189632972</v>
      </c>
      <c r="I77" s="88"/>
      <c r="J77" s="88"/>
      <c r="K77" s="88"/>
      <c r="L77" s="88"/>
      <c r="M77" s="88"/>
      <c r="N77" s="88"/>
      <c r="O77" s="88"/>
      <c r="P77" s="87"/>
      <c r="Q77" s="79"/>
    </row>
    <row r="78" spans="2:17" s="78" customFormat="1" ht="15.75">
      <c r="B78" s="94"/>
      <c r="C78" s="93"/>
      <c r="D78" s="92"/>
      <c r="E78" s="91"/>
      <c r="F78" s="90"/>
      <c r="G78" s="90"/>
      <c r="H78" s="89"/>
      <c r="I78" s="88"/>
      <c r="J78" s="88"/>
      <c r="K78" s="88"/>
      <c r="L78" s="88"/>
      <c r="M78" s="88"/>
      <c r="N78" s="88"/>
      <c r="O78" s="88"/>
      <c r="P78" s="87"/>
      <c r="Q78" s="79"/>
    </row>
    <row r="79" spans="2:17" s="78" customFormat="1" ht="26.25" customHeight="1" thickBot="1">
      <c r="B79" s="86"/>
      <c r="C79" s="85" t="s">
        <v>414</v>
      </c>
      <c r="D79" s="84"/>
      <c r="E79" s="83">
        <f>+E32-E77</f>
        <v>89731.959999999497</v>
      </c>
      <c r="F79" s="83">
        <f>+F32-F77</f>
        <v>68633.620000000112</v>
      </c>
      <c r="G79" s="82">
        <f>+E79-F79</f>
        <v>21098.339999999385</v>
      </c>
      <c r="H79" s="81">
        <f>IFERROR(G79/E79*100,0)</f>
        <v>23.512625824733465</v>
      </c>
      <c r="I79" s="80"/>
      <c r="J79" s="80"/>
      <c r="K79" s="80"/>
      <c r="L79" s="80"/>
      <c r="M79" s="80"/>
      <c r="N79" s="80"/>
      <c r="O79" s="80"/>
      <c r="P79" s="80"/>
      <c r="Q79" s="79"/>
    </row>
    <row r="80" spans="2:17" ht="16.5" thickTop="1">
      <c r="B80" s="74"/>
      <c r="C80" s="77" t="s">
        <v>413</v>
      </c>
      <c r="D80" s="72"/>
      <c r="E80" s="76"/>
      <c r="F80" s="76"/>
      <c r="G80" s="73"/>
      <c r="H80" s="72"/>
      <c r="I80" s="72"/>
      <c r="J80" s="72"/>
      <c r="K80" s="72"/>
      <c r="L80" s="72"/>
      <c r="M80" s="72"/>
      <c r="N80" s="72"/>
      <c r="O80" s="72"/>
      <c r="P80" s="72"/>
      <c r="Q80" s="70"/>
    </row>
    <row r="81" spans="1:17">
      <c r="B81" s="826" t="s">
        <v>1</v>
      </c>
      <c r="C81" s="826"/>
      <c r="D81" s="826"/>
      <c r="E81" s="826"/>
      <c r="F81" s="826"/>
      <c r="G81" s="826"/>
      <c r="H81" s="826"/>
      <c r="I81" s="826"/>
      <c r="J81" s="72"/>
      <c r="K81" s="72"/>
      <c r="L81" s="72"/>
      <c r="M81" s="72"/>
      <c r="N81" s="72"/>
      <c r="O81" s="72"/>
      <c r="P81" s="72"/>
      <c r="Q81" s="70"/>
    </row>
    <row r="82" spans="1:17">
      <c r="A82" s="70"/>
      <c r="B82" s="75"/>
      <c r="C82" s="75"/>
      <c r="D82" s="75"/>
      <c r="E82" s="75"/>
      <c r="F82" s="75"/>
      <c r="G82" s="75"/>
      <c r="H82" s="75"/>
      <c r="I82" s="75"/>
      <c r="J82" s="72"/>
      <c r="K82" s="72"/>
      <c r="L82" s="72"/>
      <c r="M82" s="72"/>
      <c r="N82" s="72"/>
      <c r="O82" s="72"/>
      <c r="P82" s="72"/>
    </row>
    <row r="83" spans="1:17">
      <c r="B83" s="1"/>
      <c r="C83" s="1"/>
      <c r="D83" s="1"/>
      <c r="E83" s="1"/>
      <c r="F83" s="1"/>
      <c r="G83" s="1"/>
      <c r="H83" s="1"/>
      <c r="I83" s="1"/>
      <c r="J83" s="1"/>
      <c r="K83" s="1"/>
    </row>
    <row r="84" spans="1:17">
      <c r="B84" s="1"/>
      <c r="C84" s="1"/>
      <c r="D84" s="1"/>
      <c r="E84" s="1"/>
      <c r="F84" s="1"/>
      <c r="G84" s="1"/>
      <c r="H84" s="1"/>
      <c r="I84" s="1"/>
      <c r="J84" s="1"/>
      <c r="K84" s="1"/>
    </row>
    <row r="85" spans="1:17">
      <c r="B85" s="1"/>
      <c r="C85" s="1"/>
      <c r="D85" s="1"/>
      <c r="E85" s="1"/>
      <c r="F85" s="1"/>
      <c r="G85" s="1"/>
      <c r="H85" s="1"/>
      <c r="I85" s="1"/>
      <c r="J85" s="1"/>
      <c r="K85" s="1"/>
    </row>
    <row r="87" spans="1:17" hidden="1">
      <c r="A87" s="70"/>
      <c r="B87" s="70"/>
      <c r="C87" s="70"/>
      <c r="D87" s="70"/>
      <c r="E87" s="70"/>
      <c r="F87" s="71"/>
      <c r="G87" s="71"/>
      <c r="H87" s="70"/>
      <c r="I87" s="70"/>
      <c r="J87" s="70"/>
      <c r="K87" s="70"/>
      <c r="L87" s="70"/>
      <c r="M87" s="70"/>
      <c r="N87" s="70"/>
      <c r="O87" s="70"/>
      <c r="P87" s="70"/>
    </row>
    <row r="88" spans="1:17">
      <c r="A88" s="70"/>
      <c r="B88" s="70"/>
      <c r="C88" s="70"/>
      <c r="D88" s="70"/>
      <c r="E88" s="70"/>
      <c r="F88" s="71"/>
      <c r="G88" s="71"/>
      <c r="H88" s="70"/>
      <c r="I88" s="70"/>
      <c r="J88" s="70"/>
      <c r="K88" s="70"/>
      <c r="L88" s="70"/>
      <c r="M88" s="70"/>
      <c r="N88" s="70"/>
      <c r="O88" s="70"/>
      <c r="P88" s="70"/>
    </row>
  </sheetData>
  <mergeCells count="14">
    <mergeCell ref="B2:H2"/>
    <mergeCell ref="B7:B8"/>
    <mergeCell ref="C7:D8"/>
    <mergeCell ref="G7:H7"/>
    <mergeCell ref="C21:D21"/>
    <mergeCell ref="C75:D75"/>
    <mergeCell ref="C77:D77"/>
    <mergeCell ref="B81:I81"/>
    <mergeCell ref="C25:D25"/>
    <mergeCell ref="C39:D39"/>
    <mergeCell ref="C50:D50"/>
    <mergeCell ref="C55:D55"/>
    <mergeCell ref="C63:D63"/>
    <mergeCell ref="C71:D71"/>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55"/>
  <sheetViews>
    <sheetView topLeftCell="A28" workbookViewId="0">
      <selection activeCell="B60" sqref="B60"/>
    </sheetView>
  </sheetViews>
  <sheetFormatPr baseColWidth="10" defaultRowHeight="12.75"/>
  <cols>
    <col min="1" max="1" width="2.28515625" style="176" customWidth="1"/>
    <col min="2" max="2" width="76.7109375" style="174" customWidth="1"/>
    <col min="3" max="3" width="16" style="174" customWidth="1"/>
    <col min="4" max="4" width="15.85546875" style="174" customWidth="1"/>
    <col min="5" max="5" width="17.28515625" style="174" customWidth="1"/>
    <col min="6" max="6" width="23.28515625" style="174" customWidth="1"/>
    <col min="7" max="7" width="17.85546875" style="175" customWidth="1"/>
    <col min="8" max="8" width="2.7109375" style="174" customWidth="1"/>
    <col min="9" max="16384" width="11.42578125" style="174"/>
  </cols>
  <sheetData>
    <row r="1" spans="1:8" ht="13.5" thickBot="1"/>
    <row r="2" spans="1:8" ht="39.75" customHeight="1" thickTop="1">
      <c r="B2" s="842" t="s">
        <v>495</v>
      </c>
      <c r="C2" s="843"/>
      <c r="D2" s="843"/>
      <c r="E2" s="843"/>
      <c r="F2" s="843"/>
      <c r="G2" s="844"/>
      <c r="H2" s="195"/>
    </row>
    <row r="3" spans="1:8" ht="18">
      <c r="B3" s="213"/>
      <c r="C3" s="212"/>
      <c r="D3" s="845"/>
      <c r="E3" s="845"/>
      <c r="F3" s="212"/>
      <c r="G3" s="211"/>
      <c r="H3" s="195"/>
    </row>
    <row r="4" spans="1:8">
      <c r="B4" s="210" t="s">
        <v>411</v>
      </c>
      <c r="C4" s="209"/>
      <c r="D4" s="208"/>
      <c r="E4" s="208"/>
      <c r="F4" s="207"/>
      <c r="G4" s="206" t="s">
        <v>494</v>
      </c>
      <c r="H4" s="195"/>
    </row>
    <row r="5" spans="1:8" ht="13.5" thickBot="1">
      <c r="B5" s="205"/>
      <c r="C5" s="204"/>
      <c r="D5" s="204"/>
      <c r="E5" s="204"/>
      <c r="F5" s="204"/>
      <c r="G5" s="203"/>
      <c r="H5" s="195"/>
    </row>
    <row r="6" spans="1:8" ht="6.75" customHeight="1" thickTop="1" thickBot="1">
      <c r="B6" s="202"/>
      <c r="C6" s="202"/>
      <c r="D6" s="202"/>
      <c r="E6" s="202"/>
      <c r="F6" s="202"/>
      <c r="G6" s="202"/>
      <c r="H6" s="195"/>
    </row>
    <row r="7" spans="1:8" ht="84" customHeight="1" thickTop="1" thickBot="1">
      <c r="A7" s="201"/>
      <c r="B7" s="200" t="s">
        <v>493</v>
      </c>
      <c r="C7" s="199" t="s">
        <v>492</v>
      </c>
      <c r="D7" s="199" t="s">
        <v>491</v>
      </c>
      <c r="E7" s="199" t="s">
        <v>490</v>
      </c>
      <c r="F7" s="199" t="s">
        <v>489</v>
      </c>
      <c r="G7" s="198" t="s">
        <v>488</v>
      </c>
      <c r="H7" s="197"/>
    </row>
    <row r="8" spans="1:8" ht="6.75" customHeight="1" thickTop="1" thickBot="1">
      <c r="B8" s="196"/>
      <c r="C8" s="196"/>
      <c r="D8" s="196"/>
      <c r="E8" s="196"/>
      <c r="F8" s="196"/>
      <c r="G8" s="196"/>
      <c r="H8" s="195"/>
    </row>
    <row r="9" spans="1:8" ht="13.5" thickTop="1">
      <c r="B9" s="194"/>
      <c r="C9" s="193"/>
      <c r="D9" s="193"/>
      <c r="E9" s="193"/>
      <c r="F9" s="193"/>
      <c r="G9" s="192"/>
    </row>
    <row r="10" spans="1:8">
      <c r="B10" s="186" t="s">
        <v>487</v>
      </c>
      <c r="C10" s="185">
        <f>C11+C12+C13</f>
        <v>0</v>
      </c>
      <c r="D10" s="189"/>
      <c r="E10" s="189"/>
      <c r="F10" s="189"/>
      <c r="G10" s="184">
        <f>SUM(C10:F10)</f>
        <v>0</v>
      </c>
    </row>
    <row r="11" spans="1:8">
      <c r="A11" s="176">
        <v>200</v>
      </c>
      <c r="B11" s="188" t="s">
        <v>86</v>
      </c>
      <c r="C11" s="187">
        <v>0</v>
      </c>
      <c r="D11" s="189"/>
      <c r="E11" s="189"/>
      <c r="F11" s="189"/>
      <c r="G11" s="184">
        <f>SUM(C11:F11)</f>
        <v>0</v>
      </c>
    </row>
    <row r="12" spans="1:8">
      <c r="A12" s="176">
        <v>201</v>
      </c>
      <c r="B12" s="188" t="s">
        <v>79</v>
      </c>
      <c r="C12" s="187">
        <v>0</v>
      </c>
      <c r="D12" s="189"/>
      <c r="E12" s="189"/>
      <c r="F12" s="189"/>
      <c r="G12" s="184">
        <f>SUM(C12:F12)</f>
        <v>0</v>
      </c>
    </row>
    <row r="13" spans="1:8">
      <c r="A13" s="176">
        <v>202</v>
      </c>
      <c r="B13" s="188" t="s">
        <v>70</v>
      </c>
      <c r="C13" s="187">
        <v>0</v>
      </c>
      <c r="D13" s="189"/>
      <c r="E13" s="189"/>
      <c r="F13" s="189"/>
      <c r="G13" s="184">
        <f>SUM(C13:F13)</f>
        <v>0</v>
      </c>
    </row>
    <row r="14" spans="1:8">
      <c r="B14" s="188"/>
      <c r="C14" s="187"/>
      <c r="D14" s="187"/>
      <c r="E14" s="187"/>
      <c r="F14" s="187"/>
      <c r="G14" s="184"/>
    </row>
    <row r="15" spans="1:8">
      <c r="B15" s="186" t="s">
        <v>486</v>
      </c>
      <c r="C15" s="189"/>
      <c r="D15" s="185">
        <f>D17+D18+D19+D20</f>
        <v>-743400.56</v>
      </c>
      <c r="E15" s="185">
        <f>+E16</f>
        <v>0</v>
      </c>
      <c r="F15" s="189"/>
      <c r="G15" s="184">
        <f t="shared" ref="G15:G20" si="0">SUM(C15:F15)</f>
        <v>-743400.56</v>
      </c>
    </row>
    <row r="16" spans="1:8">
      <c r="A16" s="176">
        <v>203</v>
      </c>
      <c r="B16" s="188" t="s">
        <v>481</v>
      </c>
      <c r="C16" s="189"/>
      <c r="D16" s="189"/>
      <c r="E16" s="187"/>
      <c r="F16" s="189"/>
      <c r="G16" s="184">
        <f t="shared" si="0"/>
        <v>0</v>
      </c>
    </row>
    <row r="17" spans="1:7">
      <c r="A17" s="176">
        <v>204</v>
      </c>
      <c r="B17" s="188" t="s">
        <v>52</v>
      </c>
      <c r="C17" s="189"/>
      <c r="D17" s="187">
        <v>-743400.56</v>
      </c>
      <c r="E17" s="189"/>
      <c r="F17" s="189"/>
      <c r="G17" s="184">
        <f t="shared" si="0"/>
        <v>-743400.56</v>
      </c>
    </row>
    <row r="18" spans="1:7">
      <c r="A18" s="176">
        <v>205</v>
      </c>
      <c r="B18" s="188" t="s">
        <v>480</v>
      </c>
      <c r="C18" s="189"/>
      <c r="D18" s="187">
        <v>0</v>
      </c>
      <c r="E18" s="189"/>
      <c r="F18" s="189"/>
      <c r="G18" s="184">
        <f t="shared" si="0"/>
        <v>0</v>
      </c>
    </row>
    <row r="19" spans="1:7">
      <c r="A19" s="176">
        <v>206</v>
      </c>
      <c r="B19" s="188" t="s">
        <v>26</v>
      </c>
      <c r="C19" s="189"/>
      <c r="D19" s="187">
        <v>0</v>
      </c>
      <c r="E19" s="189"/>
      <c r="F19" s="189"/>
      <c r="G19" s="184">
        <f t="shared" si="0"/>
        <v>0</v>
      </c>
    </row>
    <row r="20" spans="1:7">
      <c r="A20" s="176">
        <v>207</v>
      </c>
      <c r="B20" s="188" t="s">
        <v>17</v>
      </c>
      <c r="C20" s="189"/>
      <c r="D20" s="187">
        <v>0</v>
      </c>
      <c r="E20" s="189"/>
      <c r="F20" s="189"/>
      <c r="G20" s="184">
        <f t="shared" si="0"/>
        <v>0</v>
      </c>
    </row>
    <row r="21" spans="1:7">
      <c r="B21" s="188"/>
      <c r="C21" s="187"/>
      <c r="D21" s="187"/>
      <c r="E21" s="187"/>
      <c r="F21" s="187"/>
      <c r="G21" s="184"/>
    </row>
    <row r="22" spans="1:7" ht="25.5">
      <c r="B22" s="190" t="s">
        <v>485</v>
      </c>
      <c r="C22" s="189"/>
      <c r="D22" s="189"/>
      <c r="E22" s="189"/>
      <c r="F22" s="185">
        <f>+F23+F24</f>
        <v>0</v>
      </c>
      <c r="G22" s="184">
        <f>SUM(C22:F22)</f>
        <v>0</v>
      </c>
    </row>
    <row r="23" spans="1:7">
      <c r="A23" s="176">
        <v>208</v>
      </c>
      <c r="B23" s="188" t="s">
        <v>8</v>
      </c>
      <c r="C23" s="189"/>
      <c r="D23" s="189"/>
      <c r="E23" s="189"/>
      <c r="F23" s="187">
        <v>0</v>
      </c>
      <c r="G23" s="184">
        <f>SUM(C23:F23)</f>
        <v>0</v>
      </c>
    </row>
    <row r="24" spans="1:7">
      <c r="A24" s="176">
        <v>209</v>
      </c>
      <c r="B24" s="188" t="s">
        <v>5</v>
      </c>
      <c r="C24" s="189"/>
      <c r="D24" s="189"/>
      <c r="E24" s="189"/>
      <c r="F24" s="187">
        <v>0</v>
      </c>
      <c r="G24" s="184">
        <f>SUM(C24:F24)</f>
        <v>0</v>
      </c>
    </row>
    <row r="25" spans="1:7">
      <c r="B25" s="188"/>
      <c r="C25" s="187"/>
      <c r="D25" s="187"/>
      <c r="E25" s="187"/>
      <c r="F25" s="187"/>
      <c r="G25" s="184"/>
    </row>
    <row r="26" spans="1:7">
      <c r="B26" s="186" t="s">
        <v>484</v>
      </c>
      <c r="C26" s="185">
        <f>+C10</f>
        <v>0</v>
      </c>
      <c r="D26" s="185">
        <f>+D15</f>
        <v>-743400.56</v>
      </c>
      <c r="E26" s="185">
        <f>+E15</f>
        <v>0</v>
      </c>
      <c r="F26" s="185">
        <f>+F22</f>
        <v>0</v>
      </c>
      <c r="G26" s="184">
        <f>SUM(C26:F26)</f>
        <v>-743400.56</v>
      </c>
    </row>
    <row r="27" spans="1:7">
      <c r="B27" s="188"/>
      <c r="C27" s="187"/>
      <c r="D27" s="187"/>
      <c r="E27" s="187"/>
      <c r="F27" s="187"/>
      <c r="G27" s="184"/>
    </row>
    <row r="28" spans="1:7" ht="25.5">
      <c r="B28" s="190" t="s">
        <v>483</v>
      </c>
      <c r="C28" s="185">
        <f>C29+C30+C31</f>
        <v>0</v>
      </c>
      <c r="D28" s="189"/>
      <c r="E28" s="189"/>
      <c r="F28" s="189"/>
      <c r="G28" s="184">
        <f>SUM(C28:F28)</f>
        <v>0</v>
      </c>
    </row>
    <row r="29" spans="1:7">
      <c r="A29" s="176">
        <v>210</v>
      </c>
      <c r="B29" s="188" t="s">
        <v>86</v>
      </c>
      <c r="C29" s="191">
        <v>0</v>
      </c>
      <c r="D29" s="189"/>
      <c r="E29" s="189"/>
      <c r="F29" s="189"/>
      <c r="G29" s="184">
        <f>SUM(C29:F29)</f>
        <v>0</v>
      </c>
    </row>
    <row r="30" spans="1:7">
      <c r="A30" s="176">
        <v>211</v>
      </c>
      <c r="B30" s="188" t="s">
        <v>79</v>
      </c>
      <c r="C30" s="187">
        <v>0</v>
      </c>
      <c r="D30" s="189"/>
      <c r="E30" s="189"/>
      <c r="F30" s="189"/>
      <c r="G30" s="184">
        <f>SUM(C30:F30)</f>
        <v>0</v>
      </c>
    </row>
    <row r="31" spans="1:7">
      <c r="A31" s="176">
        <v>212</v>
      </c>
      <c r="B31" s="188" t="s">
        <v>70</v>
      </c>
      <c r="C31" s="187">
        <v>0</v>
      </c>
      <c r="D31" s="189"/>
      <c r="E31" s="189"/>
      <c r="F31" s="189"/>
      <c r="G31" s="184">
        <f>SUM(C31:F31)</f>
        <v>0</v>
      </c>
    </row>
    <row r="32" spans="1:7">
      <c r="B32" s="188"/>
      <c r="C32" s="187"/>
      <c r="D32" s="187"/>
      <c r="E32" s="187"/>
      <c r="F32" s="187"/>
      <c r="G32" s="184"/>
    </row>
    <row r="33" spans="1:9" ht="25.5">
      <c r="B33" s="190" t="s">
        <v>482</v>
      </c>
      <c r="C33" s="189"/>
      <c r="D33" s="185">
        <f>+D35</f>
        <v>0</v>
      </c>
      <c r="E33" s="185">
        <f>+E34+E35+E36+E37+E38</f>
        <v>810544.78999999992</v>
      </c>
      <c r="F33" s="189"/>
      <c r="G33" s="184">
        <f t="shared" ref="G33:G38" si="1">SUM(C33:F33)</f>
        <v>810544.78999999992</v>
      </c>
    </row>
    <row r="34" spans="1:9">
      <c r="A34" s="176">
        <v>213</v>
      </c>
      <c r="B34" s="188" t="s">
        <v>481</v>
      </c>
      <c r="C34" s="189"/>
      <c r="D34" s="189"/>
      <c r="E34" s="187">
        <v>89731.96</v>
      </c>
      <c r="F34" s="189"/>
      <c r="G34" s="184">
        <f t="shared" si="1"/>
        <v>89731.96</v>
      </c>
    </row>
    <row r="35" spans="1:9">
      <c r="A35" s="176">
        <v>214</v>
      </c>
      <c r="B35" s="188" t="s">
        <v>52</v>
      </c>
      <c r="C35" s="189"/>
      <c r="D35" s="187"/>
      <c r="E35" s="187">
        <v>720812.83</v>
      </c>
      <c r="F35" s="189"/>
      <c r="G35" s="184">
        <f t="shared" si="1"/>
        <v>720812.83</v>
      </c>
    </row>
    <row r="36" spans="1:9">
      <c r="A36" s="176">
        <v>215</v>
      </c>
      <c r="B36" s="188" t="s">
        <v>480</v>
      </c>
      <c r="C36" s="189"/>
      <c r="D36" s="189"/>
      <c r="E36" s="187">
        <v>0</v>
      </c>
      <c r="F36" s="189"/>
      <c r="G36" s="184">
        <f t="shared" si="1"/>
        <v>0</v>
      </c>
    </row>
    <row r="37" spans="1:9">
      <c r="A37" s="176">
        <v>216</v>
      </c>
      <c r="B37" s="188" t="s">
        <v>26</v>
      </c>
      <c r="C37" s="189"/>
      <c r="D37" s="189"/>
      <c r="E37" s="187">
        <v>0</v>
      </c>
      <c r="F37" s="189"/>
      <c r="G37" s="184">
        <f t="shared" si="1"/>
        <v>0</v>
      </c>
    </row>
    <row r="38" spans="1:9">
      <c r="A38" s="176">
        <v>217</v>
      </c>
      <c r="B38" s="188" t="s">
        <v>17</v>
      </c>
      <c r="C38" s="189"/>
      <c r="D38" s="189"/>
      <c r="E38" s="187">
        <v>0</v>
      </c>
      <c r="F38" s="189"/>
      <c r="G38" s="184">
        <f t="shared" si="1"/>
        <v>0</v>
      </c>
    </row>
    <row r="39" spans="1:9">
      <c r="B39" s="188"/>
      <c r="C39" s="187"/>
      <c r="D39" s="187"/>
      <c r="E39" s="187"/>
      <c r="F39" s="187"/>
      <c r="G39" s="184"/>
    </row>
    <row r="40" spans="1:9" ht="25.5">
      <c r="B40" s="190" t="s">
        <v>479</v>
      </c>
      <c r="C40" s="189"/>
      <c r="D40" s="189"/>
      <c r="E40" s="189"/>
      <c r="F40" s="185">
        <f>+F41+F42</f>
        <v>0</v>
      </c>
      <c r="G40" s="184">
        <f>SUM(C40:F40)</f>
        <v>0</v>
      </c>
    </row>
    <row r="41" spans="1:9">
      <c r="A41" s="176">
        <v>218</v>
      </c>
      <c r="B41" s="188" t="s">
        <v>8</v>
      </c>
      <c r="C41" s="189"/>
      <c r="D41" s="189"/>
      <c r="E41" s="189"/>
      <c r="F41" s="187">
        <v>0</v>
      </c>
      <c r="G41" s="184">
        <f>SUM(C41:F41)</f>
        <v>0</v>
      </c>
    </row>
    <row r="42" spans="1:9">
      <c r="A42" s="176">
        <v>219</v>
      </c>
      <c r="B42" s="188" t="s">
        <v>5</v>
      </c>
      <c r="C42" s="189"/>
      <c r="D42" s="189"/>
      <c r="E42" s="189"/>
      <c r="F42" s="187">
        <v>0</v>
      </c>
      <c r="G42" s="184">
        <f>SUM(C42:F42)</f>
        <v>0</v>
      </c>
    </row>
    <row r="43" spans="1:9">
      <c r="B43" s="188"/>
      <c r="C43" s="187"/>
      <c r="D43" s="187"/>
      <c r="E43" s="187"/>
      <c r="F43" s="187"/>
      <c r="G43" s="184"/>
    </row>
    <row r="44" spans="1:9">
      <c r="B44" s="186" t="s">
        <v>478</v>
      </c>
      <c r="C44" s="185">
        <f>+C26+C28</f>
        <v>0</v>
      </c>
      <c r="D44" s="185">
        <f>+D26+D33</f>
        <v>-743400.56</v>
      </c>
      <c r="E44" s="185">
        <f>+E26+E33</f>
        <v>810544.78999999992</v>
      </c>
      <c r="F44" s="185">
        <f>+F26+F40</f>
        <v>0</v>
      </c>
      <c r="G44" s="184">
        <f>SUM(C44:F44)</f>
        <v>67144.229999999865</v>
      </c>
    </row>
    <row r="45" spans="1:9" ht="13.5" thickBot="1">
      <c r="B45" s="183"/>
      <c r="C45" s="182"/>
      <c r="D45" s="182"/>
      <c r="E45" s="182"/>
      <c r="F45" s="182"/>
      <c r="G45" s="181"/>
    </row>
    <row r="46" spans="1:9" ht="13.5" thickTop="1"/>
    <row r="48" spans="1:9" customFormat="1" ht="15">
      <c r="A48" s="179"/>
      <c r="B48" s="846" t="s">
        <v>1</v>
      </c>
      <c r="C48" s="846"/>
      <c r="D48" s="846"/>
      <c r="E48" s="846"/>
      <c r="F48" s="846"/>
      <c r="G48" s="846"/>
      <c r="H48" s="180"/>
      <c r="I48" s="180"/>
    </row>
    <row r="49" spans="1:9" customFormat="1" ht="15">
      <c r="A49" s="179"/>
      <c r="B49" s="177"/>
      <c r="C49" s="177"/>
      <c r="D49" s="177"/>
      <c r="E49" s="177"/>
      <c r="F49" s="177"/>
      <c r="G49" s="177"/>
      <c r="H49" s="177"/>
      <c r="I49" s="177"/>
    </row>
    <row r="50" spans="1:9" customFormat="1" ht="15">
      <c r="A50" s="179"/>
      <c r="B50" s="178"/>
      <c r="C50" s="178"/>
      <c r="D50" s="178"/>
      <c r="E50" s="178"/>
      <c r="F50" s="178"/>
      <c r="G50" s="178"/>
      <c r="H50" s="177"/>
      <c r="I50" s="177"/>
    </row>
    <row r="51" spans="1:9" customFormat="1" ht="15">
      <c r="A51" s="179"/>
      <c r="B51" s="178"/>
      <c r="C51" s="178"/>
      <c r="D51" s="178"/>
      <c r="E51" s="178"/>
      <c r="F51" s="178"/>
      <c r="G51" s="178"/>
      <c r="H51" s="177"/>
      <c r="I51" s="177"/>
    </row>
    <row r="52" spans="1:9" customFormat="1" ht="15">
      <c r="A52" s="179"/>
      <c r="B52" s="178"/>
      <c r="C52" s="178"/>
      <c r="D52" s="178"/>
      <c r="E52" s="178"/>
      <c r="F52" s="178"/>
      <c r="G52" s="178"/>
      <c r="H52" s="177"/>
      <c r="I52" s="177"/>
    </row>
    <row r="53" spans="1:9" customFormat="1" ht="15">
      <c r="A53" s="179"/>
      <c r="B53" s="178"/>
      <c r="C53" s="178"/>
      <c r="D53" s="178"/>
      <c r="E53" s="178"/>
      <c r="F53" s="178"/>
      <c r="G53" s="178"/>
      <c r="H53" s="177"/>
      <c r="I53" s="177"/>
    </row>
    <row r="54" spans="1:9" customFormat="1" ht="15">
      <c r="A54" s="179"/>
      <c r="B54" s="178"/>
      <c r="C54" s="178"/>
      <c r="D54" s="178"/>
      <c r="E54" s="178"/>
      <c r="F54" s="178"/>
      <c r="G54" s="178"/>
      <c r="H54" s="177"/>
      <c r="I54" s="177"/>
    </row>
    <row r="55" spans="1:9" customFormat="1" ht="9" customHeight="1">
      <c r="A55" s="179"/>
      <c r="B55" s="178"/>
      <c r="C55" s="178"/>
      <c r="D55" s="178"/>
      <c r="E55" s="178"/>
      <c r="F55" s="178"/>
      <c r="G55" s="178"/>
      <c r="H55" s="177"/>
      <c r="I55" s="177"/>
    </row>
  </sheetData>
  <mergeCells count="3">
    <mergeCell ref="B2:G2"/>
    <mergeCell ref="D3:E3"/>
    <mergeCell ref="B48:G48"/>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V59"/>
  <sheetViews>
    <sheetView topLeftCell="A16" zoomScale="90" zoomScaleNormal="90" workbookViewId="0">
      <selection activeCell="C13" sqref="C13"/>
    </sheetView>
  </sheetViews>
  <sheetFormatPr baseColWidth="10" defaultRowHeight="12.75"/>
  <cols>
    <col min="1" max="1" width="1.28515625" style="214" customWidth="1"/>
    <col min="2" max="2" width="73" style="214" customWidth="1"/>
    <col min="3" max="3" width="20.5703125" style="214" customWidth="1"/>
    <col min="4" max="4" width="23.42578125" style="214" bestFit="1" customWidth="1"/>
    <col min="5" max="5" width="23.7109375" style="214" bestFit="1" customWidth="1"/>
    <col min="6" max="6" width="23.28515625" style="214" customWidth="1"/>
    <col min="7" max="7" width="25.85546875" style="214" customWidth="1"/>
    <col min="8" max="8" width="0.85546875" style="214" customWidth="1"/>
    <col min="9" max="16384" width="11.42578125" style="214"/>
  </cols>
  <sheetData>
    <row r="1" spans="2:8" s="215" customFormat="1" ht="6" customHeight="1" thickBot="1">
      <c r="B1" s="269"/>
      <c r="C1" s="271"/>
      <c r="D1" s="270"/>
      <c r="E1" s="270"/>
      <c r="F1" s="269"/>
      <c r="G1" s="269"/>
      <c r="H1" s="246"/>
    </row>
    <row r="2" spans="2:8" s="215" customFormat="1" ht="81.75" customHeight="1" thickTop="1">
      <c r="B2" s="848" t="s">
        <v>507</v>
      </c>
      <c r="C2" s="849"/>
      <c r="D2" s="849"/>
      <c r="E2" s="849"/>
      <c r="F2" s="849"/>
      <c r="G2" s="850"/>
      <c r="H2" s="246"/>
    </row>
    <row r="3" spans="2:8" s="215" customFormat="1" ht="3.75" customHeight="1">
      <c r="B3" s="268"/>
      <c r="C3" s="267"/>
      <c r="D3" s="847"/>
      <c r="E3" s="847"/>
      <c r="F3" s="267"/>
      <c r="G3" s="266"/>
      <c r="H3" s="246"/>
    </row>
    <row r="4" spans="2:8" s="215" customFormat="1">
      <c r="B4" s="265" t="s">
        <v>411</v>
      </c>
      <c r="C4" s="264"/>
      <c r="D4" s="263"/>
      <c r="E4" s="263"/>
      <c r="F4" s="262"/>
      <c r="G4" s="261" t="s">
        <v>506</v>
      </c>
      <c r="H4" s="246"/>
    </row>
    <row r="5" spans="2:8" s="215" customFormat="1" ht="13.5" thickBot="1">
      <c r="B5" s="260"/>
      <c r="C5" s="259"/>
      <c r="D5" s="259"/>
      <c r="E5" s="259"/>
      <c r="F5" s="259"/>
      <c r="G5" s="258"/>
      <c r="H5" s="246"/>
    </row>
    <row r="6" spans="2:8" s="215" customFormat="1" ht="6" customHeight="1" thickTop="1" thickBot="1">
      <c r="B6" s="257"/>
      <c r="C6" s="257"/>
      <c r="D6" s="257"/>
      <c r="E6" s="257"/>
      <c r="F6" s="257"/>
      <c r="G6" s="257"/>
      <c r="H6" s="246"/>
    </row>
    <row r="7" spans="2:8" s="215" customFormat="1" ht="29.25" customHeight="1" thickTop="1">
      <c r="B7" s="256" t="s">
        <v>493</v>
      </c>
      <c r="C7" s="255" t="s">
        <v>505</v>
      </c>
      <c r="D7" s="255" t="s">
        <v>504</v>
      </c>
      <c r="E7" s="255" t="s">
        <v>503</v>
      </c>
      <c r="F7" s="255" t="s">
        <v>502</v>
      </c>
      <c r="G7" s="254" t="s">
        <v>501</v>
      </c>
      <c r="H7" s="246"/>
    </row>
    <row r="8" spans="2:8" s="248" customFormat="1" ht="18" customHeight="1" thickBot="1">
      <c r="B8" s="253"/>
      <c r="C8" s="252">
        <v>1</v>
      </c>
      <c r="D8" s="252">
        <v>2</v>
      </c>
      <c r="E8" s="252">
        <v>3</v>
      </c>
      <c r="F8" s="251" t="s">
        <v>500</v>
      </c>
      <c r="G8" s="250" t="s">
        <v>499</v>
      </c>
      <c r="H8" s="249"/>
    </row>
    <row r="9" spans="2:8" s="215" customFormat="1" ht="6" customHeight="1" thickTop="1" thickBot="1">
      <c r="B9" s="247"/>
      <c r="C9" s="247"/>
      <c r="D9" s="247"/>
      <c r="E9" s="247"/>
      <c r="F9" s="247"/>
      <c r="G9" s="247"/>
      <c r="H9" s="246"/>
    </row>
    <row r="10" spans="2:8" ht="27" customHeight="1" thickTop="1">
      <c r="B10" s="245" t="s">
        <v>498</v>
      </c>
      <c r="C10" s="244"/>
      <c r="D10" s="244"/>
      <c r="E10" s="244"/>
      <c r="F10" s="244"/>
      <c r="G10" s="243"/>
    </row>
    <row r="11" spans="2:8" ht="16.5" customHeight="1">
      <c r="B11" s="242"/>
      <c r="C11" s="230"/>
      <c r="D11" s="230"/>
      <c r="E11" s="230"/>
      <c r="F11" s="230"/>
      <c r="G11" s="229"/>
    </row>
    <row r="12" spans="2:8" ht="20.25" customHeight="1">
      <c r="B12" s="241" t="s">
        <v>399</v>
      </c>
      <c r="C12" s="227">
        <f>SUM(C13:C20)</f>
        <v>-888063.53999999992</v>
      </c>
      <c r="D12" s="227">
        <f>SUM(D13:D20)</f>
        <v>6131792.9000000004</v>
      </c>
      <c r="E12" s="227">
        <f>SUM(E13:E20)</f>
        <v>5230173.99</v>
      </c>
      <c r="F12" s="227">
        <f>SUM(F13:F20)</f>
        <v>13555.370000000521</v>
      </c>
      <c r="G12" s="226">
        <f>F12-C12</f>
        <v>901618.9100000005</v>
      </c>
    </row>
    <row r="13" spans="2:8" ht="15.75" customHeight="1">
      <c r="B13" s="242"/>
      <c r="C13" s="236"/>
      <c r="D13" s="236"/>
      <c r="E13" s="236"/>
      <c r="F13" s="233"/>
      <c r="G13" s="232"/>
    </row>
    <row r="14" spans="2:8" ht="15" customHeight="1">
      <c r="B14" s="237" t="s">
        <v>395</v>
      </c>
      <c r="C14" s="236">
        <v>-888357.85</v>
      </c>
      <c r="D14" s="236">
        <v>6131792.9000000004</v>
      </c>
      <c r="E14" s="236">
        <v>5229882.99</v>
      </c>
      <c r="F14" s="235">
        <f t="shared" ref="F14:F20" si="0">C14+D14-E14</f>
        <v>13552.060000000522</v>
      </c>
      <c r="G14" s="234">
        <f t="shared" ref="G14:G20" si="1">F14-C14</f>
        <v>901909.9100000005</v>
      </c>
    </row>
    <row r="15" spans="2:8" ht="15" customHeight="1">
      <c r="B15" s="237" t="s">
        <v>361</v>
      </c>
      <c r="C15" s="236">
        <v>294.31</v>
      </c>
      <c r="D15" s="236">
        <v>0</v>
      </c>
      <c r="E15" s="236">
        <v>291</v>
      </c>
      <c r="F15" s="235">
        <f t="shared" si="0"/>
        <v>3.3100000000000023</v>
      </c>
      <c r="G15" s="234">
        <f t="shared" si="1"/>
        <v>-291</v>
      </c>
    </row>
    <row r="16" spans="2:8" ht="15" customHeight="1">
      <c r="B16" s="237" t="s">
        <v>331</v>
      </c>
      <c r="C16" s="236">
        <v>0</v>
      </c>
      <c r="D16" s="236">
        <v>0</v>
      </c>
      <c r="E16" s="236">
        <v>0</v>
      </c>
      <c r="F16" s="235">
        <f t="shared" si="0"/>
        <v>0</v>
      </c>
      <c r="G16" s="234">
        <f t="shared" si="1"/>
        <v>0</v>
      </c>
    </row>
    <row r="17" spans="2:7" ht="15" customHeight="1">
      <c r="B17" s="237" t="s">
        <v>309</v>
      </c>
      <c r="C17" s="236">
        <v>0</v>
      </c>
      <c r="D17" s="236">
        <v>0</v>
      </c>
      <c r="E17" s="236">
        <v>0</v>
      </c>
      <c r="F17" s="235">
        <f t="shared" si="0"/>
        <v>0</v>
      </c>
      <c r="G17" s="234">
        <f t="shared" si="1"/>
        <v>0</v>
      </c>
    </row>
    <row r="18" spans="2:7" ht="15" customHeight="1">
      <c r="B18" s="237" t="s">
        <v>285</v>
      </c>
      <c r="C18" s="236">
        <v>0</v>
      </c>
      <c r="D18" s="236">
        <v>0</v>
      </c>
      <c r="E18" s="236">
        <v>0</v>
      </c>
      <c r="F18" s="235">
        <f t="shared" si="0"/>
        <v>0</v>
      </c>
      <c r="G18" s="234">
        <f t="shared" si="1"/>
        <v>0</v>
      </c>
    </row>
    <row r="19" spans="2:7" ht="15" customHeight="1">
      <c r="B19" s="237" t="s">
        <v>275</v>
      </c>
      <c r="C19" s="236">
        <v>0</v>
      </c>
      <c r="D19" s="236">
        <v>0</v>
      </c>
      <c r="E19" s="236">
        <v>0</v>
      </c>
      <c r="F19" s="235">
        <f t="shared" si="0"/>
        <v>0</v>
      </c>
      <c r="G19" s="234">
        <f t="shared" si="1"/>
        <v>0</v>
      </c>
    </row>
    <row r="20" spans="2:7" ht="15" customHeight="1">
      <c r="B20" s="237" t="s">
        <v>263</v>
      </c>
      <c r="C20" s="236">
        <v>0</v>
      </c>
      <c r="D20" s="236">
        <v>0</v>
      </c>
      <c r="E20" s="236">
        <v>0</v>
      </c>
      <c r="F20" s="235">
        <f t="shared" si="0"/>
        <v>0</v>
      </c>
      <c r="G20" s="234">
        <f t="shared" si="1"/>
        <v>0</v>
      </c>
    </row>
    <row r="21" spans="2:7" ht="18.75" customHeight="1">
      <c r="B21" s="242"/>
      <c r="C21" s="230"/>
      <c r="D21" s="230"/>
      <c r="E21" s="230"/>
      <c r="F21" s="230"/>
      <c r="G21" s="229"/>
    </row>
    <row r="22" spans="2:7" ht="15" customHeight="1">
      <c r="B22" s="242"/>
      <c r="C22" s="230"/>
      <c r="D22" s="230"/>
      <c r="E22" s="230"/>
      <c r="F22" s="230"/>
      <c r="G22" s="229"/>
    </row>
    <row r="23" spans="2:7" ht="18.75" customHeight="1">
      <c r="B23" s="237"/>
      <c r="C23" s="230"/>
      <c r="D23" s="230"/>
      <c r="E23" s="230"/>
      <c r="F23" s="230"/>
      <c r="G23" s="229"/>
    </row>
    <row r="24" spans="2:7">
      <c r="B24" s="237"/>
      <c r="C24" s="230"/>
      <c r="D24" s="230"/>
      <c r="E24" s="230"/>
      <c r="F24" s="230"/>
      <c r="G24" s="229"/>
    </row>
    <row r="25" spans="2:7" ht="19.5" customHeight="1">
      <c r="B25" s="241" t="s">
        <v>238</v>
      </c>
      <c r="C25" s="227">
        <f>SUM(C26:C35)</f>
        <v>9365.4399999999987</v>
      </c>
      <c r="D25" s="227">
        <f>SUM(D26:D35)</f>
        <v>0</v>
      </c>
      <c r="E25" s="227">
        <f>SUM(E26:E35)</f>
        <v>89.88</v>
      </c>
      <c r="F25" s="227">
        <f>SUM(F26:F35)</f>
        <v>9275.56</v>
      </c>
      <c r="G25" s="226">
        <f>F25-C25</f>
        <v>-89.8799999999992</v>
      </c>
    </row>
    <row r="26" spans="2:7">
      <c r="B26" s="237"/>
      <c r="C26" s="240"/>
      <c r="D26" s="240"/>
      <c r="E26" s="240"/>
      <c r="F26" s="239"/>
      <c r="G26" s="238"/>
    </row>
    <row r="27" spans="2:7" ht="15" customHeight="1">
      <c r="B27" s="237" t="s">
        <v>236</v>
      </c>
      <c r="C27" s="236">
        <v>0</v>
      </c>
      <c r="D27" s="236">
        <v>0</v>
      </c>
      <c r="E27" s="236">
        <v>0</v>
      </c>
      <c r="F27" s="235">
        <f t="shared" ref="F27:F35" si="2">C27+D27-E27</f>
        <v>0</v>
      </c>
      <c r="G27" s="234">
        <f t="shared" ref="G27:G35" si="3">F27-C27</f>
        <v>0</v>
      </c>
    </row>
    <row r="28" spans="2:7" ht="15" customHeight="1">
      <c r="B28" s="237" t="s">
        <v>219</v>
      </c>
      <c r="C28" s="236">
        <v>0</v>
      </c>
      <c r="D28" s="236">
        <v>0</v>
      </c>
      <c r="E28" s="236">
        <v>0</v>
      </c>
      <c r="F28" s="235">
        <f t="shared" si="2"/>
        <v>0</v>
      </c>
      <c r="G28" s="234">
        <f t="shared" si="3"/>
        <v>0</v>
      </c>
    </row>
    <row r="29" spans="2:7" ht="15" customHeight="1">
      <c r="B29" s="237" t="s">
        <v>197</v>
      </c>
      <c r="C29" s="236">
        <v>0</v>
      </c>
      <c r="D29" s="236">
        <v>0</v>
      </c>
      <c r="E29" s="236">
        <v>0</v>
      </c>
      <c r="F29" s="235">
        <f t="shared" si="2"/>
        <v>0</v>
      </c>
      <c r="G29" s="234">
        <f t="shared" si="3"/>
        <v>0</v>
      </c>
    </row>
    <row r="30" spans="2:7" ht="15" customHeight="1">
      <c r="B30" s="237" t="s">
        <v>165</v>
      </c>
      <c r="C30" s="236">
        <v>14159</v>
      </c>
      <c r="D30" s="236">
        <v>0</v>
      </c>
      <c r="E30" s="236">
        <v>0</v>
      </c>
      <c r="F30" s="235">
        <f t="shared" si="2"/>
        <v>14159</v>
      </c>
      <c r="G30" s="234">
        <f t="shared" si="3"/>
        <v>0</v>
      </c>
    </row>
    <row r="31" spans="2:7" ht="15" customHeight="1">
      <c r="B31" s="237" t="s">
        <v>127</v>
      </c>
      <c r="C31" s="236">
        <v>0</v>
      </c>
      <c r="D31" s="236">
        <v>0</v>
      </c>
      <c r="E31" s="236">
        <v>0</v>
      </c>
      <c r="F31" s="235">
        <f t="shared" si="2"/>
        <v>0</v>
      </c>
      <c r="G31" s="234">
        <f t="shared" si="3"/>
        <v>0</v>
      </c>
    </row>
    <row r="32" spans="2:7" ht="15" customHeight="1">
      <c r="B32" s="237" t="s">
        <v>497</v>
      </c>
      <c r="C32" s="236">
        <v>-4793.5600000000004</v>
      </c>
      <c r="D32" s="236">
        <v>0</v>
      </c>
      <c r="E32" s="236">
        <v>89.88</v>
      </c>
      <c r="F32" s="235">
        <f t="shared" si="2"/>
        <v>-4883.4400000000005</v>
      </c>
      <c r="G32" s="234">
        <f t="shared" si="3"/>
        <v>-89.880000000000109</v>
      </c>
    </row>
    <row r="33" spans="1:256" ht="15" customHeight="1">
      <c r="B33" s="237" t="s">
        <v>84</v>
      </c>
      <c r="C33" s="236">
        <v>0</v>
      </c>
      <c r="D33" s="236">
        <v>0</v>
      </c>
      <c r="E33" s="236">
        <v>0</v>
      </c>
      <c r="F33" s="235">
        <f t="shared" si="2"/>
        <v>0</v>
      </c>
      <c r="G33" s="234">
        <f t="shared" si="3"/>
        <v>0</v>
      </c>
    </row>
    <row r="34" spans="1:256" ht="15" customHeight="1">
      <c r="B34" s="237" t="s">
        <v>61</v>
      </c>
      <c r="C34" s="236">
        <v>0</v>
      </c>
      <c r="D34" s="236">
        <v>0</v>
      </c>
      <c r="E34" s="236">
        <v>0</v>
      </c>
      <c r="F34" s="235">
        <f t="shared" si="2"/>
        <v>0</v>
      </c>
      <c r="G34" s="234">
        <f t="shared" si="3"/>
        <v>0</v>
      </c>
    </row>
    <row r="35" spans="1:256" ht="15" customHeight="1">
      <c r="B35" s="237" t="s">
        <v>38</v>
      </c>
      <c r="C35" s="236">
        <v>0</v>
      </c>
      <c r="D35" s="236">
        <v>0</v>
      </c>
      <c r="E35" s="236">
        <v>0</v>
      </c>
      <c r="F35" s="235">
        <f t="shared" si="2"/>
        <v>0</v>
      </c>
      <c r="G35" s="234">
        <f t="shared" si="3"/>
        <v>0</v>
      </c>
    </row>
    <row r="36" spans="1:256">
      <c r="B36" s="231"/>
      <c r="C36" s="233"/>
      <c r="D36" s="233"/>
      <c r="E36" s="233"/>
      <c r="F36" s="233"/>
      <c r="G36" s="232"/>
    </row>
    <row r="37" spans="1:256">
      <c r="B37" s="231"/>
      <c r="C37" s="230"/>
      <c r="D37" s="230"/>
      <c r="E37" s="230"/>
      <c r="F37" s="230"/>
      <c r="G37" s="229"/>
    </row>
    <row r="38" spans="1:256">
      <c r="B38" s="231"/>
      <c r="C38" s="230"/>
      <c r="D38" s="230"/>
      <c r="E38" s="230"/>
      <c r="F38" s="230"/>
      <c r="G38" s="229"/>
    </row>
    <row r="39" spans="1:256">
      <c r="B39" s="231"/>
      <c r="C39" s="230"/>
      <c r="D39" s="230"/>
      <c r="E39" s="230"/>
      <c r="F39" s="230"/>
      <c r="G39" s="229"/>
    </row>
    <row r="40" spans="1:256">
      <c r="B40" s="231"/>
      <c r="C40" s="230"/>
      <c r="D40" s="230"/>
      <c r="E40" s="230"/>
      <c r="F40" s="230"/>
      <c r="G40" s="229"/>
    </row>
    <row r="41" spans="1:256">
      <c r="B41" s="231"/>
      <c r="C41" s="230"/>
      <c r="D41" s="230"/>
      <c r="E41" s="230"/>
      <c r="F41" s="230"/>
      <c r="G41" s="229"/>
    </row>
    <row r="42" spans="1:256">
      <c r="B42" s="228" t="s">
        <v>496</v>
      </c>
      <c r="C42" s="227">
        <f>C12+C25</f>
        <v>-878698.1</v>
      </c>
      <c r="D42" s="227">
        <f>D12+D25</f>
        <v>6131792.9000000004</v>
      </c>
      <c r="E42" s="227">
        <f>E12+E25</f>
        <v>5230263.87</v>
      </c>
      <c r="F42" s="227">
        <f>F12+F25</f>
        <v>22830.930000000521</v>
      </c>
      <c r="G42" s="226">
        <f>G12+G25</f>
        <v>901529.03000000049</v>
      </c>
    </row>
    <row r="43" spans="1:256" ht="13.5" thickBot="1">
      <c r="B43" s="225"/>
      <c r="C43" s="224"/>
      <c r="D43" s="224"/>
      <c r="E43" s="224"/>
      <c r="F43" s="224"/>
      <c r="G43" s="223"/>
    </row>
    <row r="44" spans="1:256" ht="13.5" thickTop="1">
      <c r="B44" s="222"/>
      <c r="C44" s="222"/>
      <c r="D44" s="222"/>
      <c r="E44" s="222"/>
      <c r="F44" s="222"/>
      <c r="G44" s="222"/>
    </row>
    <row r="46" spans="1:256">
      <c r="A46" s="851" t="s">
        <v>1</v>
      </c>
      <c r="B46" s="851"/>
      <c r="C46" s="851"/>
      <c r="D46" s="851"/>
      <c r="E46" s="851"/>
      <c r="F46" s="851"/>
      <c r="G46" s="851"/>
      <c r="H46" s="851"/>
      <c r="I46" s="851"/>
      <c r="J46" s="851"/>
      <c r="K46" s="851"/>
      <c r="L46" s="851"/>
      <c r="M46" s="851"/>
      <c r="N46" s="851"/>
      <c r="O46" s="851"/>
      <c r="P46" s="851"/>
      <c r="Q46" s="851"/>
      <c r="R46" s="851"/>
      <c r="S46" s="851"/>
      <c r="T46" s="851"/>
      <c r="U46" s="851"/>
      <c r="V46" s="851"/>
      <c r="W46" s="851"/>
      <c r="X46" s="851"/>
      <c r="Y46" s="851"/>
      <c r="Z46" s="851"/>
      <c r="AA46" s="851"/>
      <c r="AB46" s="851"/>
      <c r="AC46" s="851"/>
      <c r="AD46" s="851"/>
      <c r="AE46" s="851"/>
      <c r="AF46" s="851"/>
      <c r="AG46" s="851"/>
      <c r="AH46" s="851"/>
      <c r="AI46" s="851"/>
      <c r="AJ46" s="851"/>
      <c r="AK46" s="851"/>
      <c r="AL46" s="851"/>
      <c r="AM46" s="851"/>
      <c r="AN46" s="851"/>
      <c r="AO46" s="851"/>
      <c r="AP46" s="851"/>
      <c r="AQ46" s="851"/>
      <c r="AR46" s="851"/>
      <c r="AS46" s="851"/>
      <c r="AT46" s="851"/>
      <c r="AU46" s="851"/>
      <c r="AV46" s="851"/>
      <c r="AW46" s="851"/>
      <c r="AX46" s="851"/>
      <c r="AY46" s="851"/>
      <c r="AZ46" s="851"/>
      <c r="BA46" s="851"/>
      <c r="BB46" s="851"/>
      <c r="BC46" s="851"/>
      <c r="BD46" s="851"/>
      <c r="BE46" s="851"/>
      <c r="BF46" s="851"/>
      <c r="BG46" s="851"/>
      <c r="BH46" s="851"/>
      <c r="BI46" s="851"/>
      <c r="BJ46" s="851"/>
      <c r="BK46" s="851"/>
      <c r="BL46" s="851"/>
      <c r="BM46" s="851"/>
      <c r="BN46" s="851"/>
      <c r="BO46" s="851"/>
      <c r="BP46" s="851"/>
      <c r="BQ46" s="851"/>
      <c r="BR46" s="851"/>
      <c r="BS46" s="851"/>
      <c r="BT46" s="851"/>
      <c r="BU46" s="851"/>
      <c r="BV46" s="851"/>
      <c r="BW46" s="851"/>
      <c r="BX46" s="851"/>
      <c r="BY46" s="851"/>
      <c r="BZ46" s="851"/>
      <c r="CA46" s="851"/>
      <c r="CB46" s="851"/>
      <c r="CC46" s="851"/>
      <c r="CD46" s="851"/>
      <c r="CE46" s="851"/>
      <c r="CF46" s="851"/>
      <c r="CG46" s="851"/>
      <c r="CH46" s="851"/>
      <c r="CI46" s="851"/>
      <c r="CJ46" s="851"/>
      <c r="CK46" s="851"/>
      <c r="CL46" s="851"/>
      <c r="CM46" s="851"/>
      <c r="CN46" s="851"/>
      <c r="CO46" s="851"/>
      <c r="CP46" s="851"/>
      <c r="CQ46" s="851"/>
      <c r="CR46" s="851"/>
      <c r="CS46" s="851"/>
      <c r="CT46" s="851"/>
      <c r="CU46" s="851"/>
      <c r="CV46" s="851"/>
      <c r="CW46" s="851"/>
      <c r="CX46" s="851"/>
      <c r="CY46" s="851"/>
      <c r="CZ46" s="851"/>
      <c r="DA46" s="851"/>
      <c r="DB46" s="851"/>
      <c r="DC46" s="851"/>
      <c r="DD46" s="851"/>
      <c r="DE46" s="851"/>
      <c r="DF46" s="851"/>
      <c r="DG46" s="851"/>
      <c r="DH46" s="851"/>
      <c r="DI46" s="851"/>
      <c r="DJ46" s="851"/>
      <c r="DK46" s="851"/>
      <c r="DL46" s="851"/>
      <c r="DM46" s="851"/>
      <c r="DN46" s="851"/>
      <c r="DO46" s="851"/>
      <c r="DP46" s="851"/>
      <c r="DQ46" s="851"/>
      <c r="DR46" s="851"/>
      <c r="DS46" s="851"/>
      <c r="DT46" s="851"/>
      <c r="DU46" s="851"/>
      <c r="DV46" s="851"/>
      <c r="DW46" s="851"/>
      <c r="DX46" s="851"/>
      <c r="DY46" s="851"/>
      <c r="DZ46" s="851"/>
      <c r="EA46" s="851"/>
      <c r="EB46" s="851"/>
      <c r="EC46" s="851"/>
      <c r="ED46" s="851"/>
      <c r="EE46" s="851"/>
      <c r="EF46" s="851"/>
      <c r="EG46" s="851"/>
      <c r="EH46" s="851"/>
      <c r="EI46" s="851"/>
      <c r="EJ46" s="851"/>
      <c r="EK46" s="851"/>
      <c r="EL46" s="851"/>
      <c r="EM46" s="851"/>
      <c r="EN46" s="851"/>
      <c r="EO46" s="851"/>
      <c r="EP46" s="851"/>
      <c r="EQ46" s="851"/>
      <c r="ER46" s="851"/>
      <c r="ES46" s="851"/>
      <c r="ET46" s="851"/>
      <c r="EU46" s="851"/>
      <c r="EV46" s="851"/>
      <c r="EW46" s="851"/>
      <c r="EX46" s="851"/>
      <c r="EY46" s="851"/>
      <c r="EZ46" s="851"/>
      <c r="FA46" s="851"/>
      <c r="FB46" s="851"/>
      <c r="FC46" s="851"/>
      <c r="FD46" s="851"/>
      <c r="FE46" s="851"/>
      <c r="FF46" s="851"/>
      <c r="FG46" s="851"/>
      <c r="FH46" s="851"/>
      <c r="FI46" s="851"/>
      <c r="FJ46" s="851"/>
      <c r="FK46" s="851"/>
      <c r="FL46" s="851"/>
      <c r="FM46" s="851"/>
      <c r="FN46" s="851"/>
      <c r="FO46" s="851"/>
      <c r="FP46" s="851"/>
      <c r="FQ46" s="851"/>
      <c r="FR46" s="851"/>
      <c r="FS46" s="851"/>
      <c r="FT46" s="851"/>
      <c r="FU46" s="851"/>
      <c r="FV46" s="851"/>
      <c r="FW46" s="851"/>
      <c r="FX46" s="851"/>
      <c r="FY46" s="851"/>
      <c r="FZ46" s="851"/>
      <c r="GA46" s="851"/>
      <c r="GB46" s="851"/>
      <c r="GC46" s="851"/>
      <c r="GD46" s="851"/>
      <c r="GE46" s="851"/>
      <c r="GF46" s="851"/>
      <c r="GG46" s="851"/>
      <c r="GH46" s="851"/>
      <c r="GI46" s="851"/>
      <c r="GJ46" s="851"/>
      <c r="GK46" s="851"/>
      <c r="GL46" s="851"/>
      <c r="GM46" s="851"/>
      <c r="GN46" s="851"/>
      <c r="GO46" s="851"/>
      <c r="GP46" s="851"/>
      <c r="GQ46" s="851"/>
      <c r="GR46" s="851"/>
      <c r="GS46" s="851"/>
      <c r="GT46" s="851"/>
      <c r="GU46" s="851"/>
      <c r="GV46" s="851"/>
      <c r="GW46" s="851"/>
      <c r="GX46" s="851"/>
      <c r="GY46" s="851"/>
      <c r="GZ46" s="851"/>
      <c r="HA46" s="851"/>
      <c r="HB46" s="851"/>
      <c r="HC46" s="851"/>
      <c r="HD46" s="851"/>
      <c r="HE46" s="851"/>
      <c r="HF46" s="851"/>
      <c r="HG46" s="851"/>
      <c r="HH46" s="851"/>
      <c r="HI46" s="851"/>
      <c r="HJ46" s="851"/>
      <c r="HK46" s="851"/>
      <c r="HL46" s="851"/>
      <c r="HM46" s="851"/>
      <c r="HN46" s="851"/>
      <c r="HO46" s="851"/>
      <c r="HP46" s="851"/>
      <c r="HQ46" s="851"/>
      <c r="HR46" s="851"/>
      <c r="HS46" s="851"/>
      <c r="HT46" s="851"/>
      <c r="HU46" s="851"/>
      <c r="HV46" s="851"/>
      <c r="HW46" s="851"/>
      <c r="HX46" s="851"/>
      <c r="HY46" s="851"/>
      <c r="HZ46" s="851"/>
      <c r="IA46" s="851"/>
      <c r="IB46" s="851"/>
      <c r="IC46" s="851"/>
      <c r="ID46" s="851"/>
      <c r="IE46" s="851"/>
      <c r="IF46" s="851"/>
      <c r="IG46" s="851"/>
      <c r="IH46" s="851"/>
      <c r="II46" s="851"/>
      <c r="IJ46" s="851"/>
      <c r="IK46" s="851"/>
      <c r="IL46" s="851"/>
      <c r="IM46" s="851"/>
      <c r="IN46" s="851"/>
      <c r="IO46" s="851"/>
      <c r="IP46" s="851"/>
      <c r="IQ46" s="851"/>
      <c r="IR46" s="851"/>
      <c r="IS46" s="851"/>
      <c r="IT46" s="851"/>
      <c r="IU46" s="851"/>
      <c r="IV46" s="851"/>
    </row>
    <row r="47" spans="1:256">
      <c r="A47" s="221"/>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1"/>
      <c r="GE47" s="221"/>
      <c r="GF47" s="221"/>
      <c r="GG47" s="221"/>
      <c r="GH47" s="221"/>
      <c r="GI47" s="221"/>
      <c r="GJ47" s="221"/>
      <c r="GK47" s="221"/>
      <c r="GL47" s="221"/>
      <c r="GM47" s="221"/>
      <c r="GN47" s="221"/>
      <c r="GO47" s="221"/>
      <c r="GP47" s="221"/>
      <c r="GQ47" s="221"/>
      <c r="GR47" s="221"/>
      <c r="GS47" s="221"/>
      <c r="GT47" s="221"/>
      <c r="GU47" s="221"/>
      <c r="GV47" s="221"/>
      <c r="GW47" s="221"/>
      <c r="GX47" s="221"/>
      <c r="GY47" s="221"/>
      <c r="GZ47" s="221"/>
      <c r="HA47" s="221"/>
      <c r="HB47" s="221"/>
      <c r="HC47" s="221"/>
      <c r="HD47" s="221"/>
      <c r="HE47" s="221"/>
      <c r="HF47" s="221"/>
      <c r="HG47" s="221"/>
      <c r="HH47" s="221"/>
      <c r="HI47" s="221"/>
      <c r="HJ47" s="221"/>
      <c r="HK47" s="221"/>
      <c r="HL47" s="221"/>
      <c r="HM47" s="221"/>
      <c r="HN47" s="221"/>
      <c r="HO47" s="221"/>
      <c r="HP47" s="221"/>
      <c r="HQ47" s="221"/>
      <c r="HR47" s="221"/>
      <c r="HS47" s="221"/>
      <c r="HT47" s="221"/>
      <c r="HU47" s="221"/>
      <c r="HV47" s="221"/>
      <c r="HW47" s="221"/>
      <c r="HX47" s="221"/>
      <c r="HY47" s="221"/>
      <c r="HZ47" s="221"/>
      <c r="IA47" s="221"/>
      <c r="IB47" s="221"/>
      <c r="IC47" s="221"/>
      <c r="ID47" s="221"/>
      <c r="IE47" s="221"/>
      <c r="IF47" s="221"/>
      <c r="IG47" s="221"/>
      <c r="IH47" s="221"/>
      <c r="II47" s="221"/>
      <c r="IJ47" s="221"/>
      <c r="IK47" s="221"/>
      <c r="IL47" s="221"/>
      <c r="IM47" s="221"/>
      <c r="IN47" s="221"/>
      <c r="IO47" s="221"/>
      <c r="IP47" s="221"/>
      <c r="IQ47" s="221"/>
      <c r="IR47" s="221"/>
      <c r="IS47" s="221"/>
      <c r="IT47" s="221"/>
      <c r="IU47" s="221"/>
      <c r="IV47" s="221"/>
    </row>
    <row r="48" spans="1:256">
      <c r="A48" s="221"/>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K48" s="221"/>
      <c r="CL48" s="221"/>
      <c r="CM48" s="221"/>
      <c r="CN48" s="221"/>
      <c r="CO48" s="221"/>
      <c r="CP48" s="221"/>
      <c r="CQ48" s="221"/>
      <c r="CR48" s="221"/>
      <c r="CS48" s="221"/>
      <c r="CT48" s="221"/>
      <c r="CU48" s="221"/>
      <c r="CV48" s="221"/>
      <c r="CW48" s="221"/>
      <c r="CX48" s="221"/>
      <c r="CY48" s="221"/>
      <c r="CZ48" s="221"/>
      <c r="DA48" s="221"/>
      <c r="DB48" s="221"/>
      <c r="DC48" s="221"/>
      <c r="DD48" s="221"/>
      <c r="DE48" s="221"/>
      <c r="DF48" s="221"/>
      <c r="DG48" s="221"/>
      <c r="DH48" s="221"/>
      <c r="DI48" s="221"/>
      <c r="DJ48" s="221"/>
      <c r="DK48" s="221"/>
      <c r="DL48" s="221"/>
      <c r="DM48" s="221"/>
      <c r="DN48" s="221"/>
      <c r="DO48" s="221"/>
      <c r="DP48" s="221"/>
      <c r="DQ48" s="221"/>
      <c r="DR48" s="221"/>
      <c r="DS48" s="221"/>
      <c r="DT48" s="221"/>
      <c r="DU48" s="221"/>
      <c r="DV48" s="221"/>
      <c r="DW48" s="221"/>
      <c r="DX48" s="221"/>
      <c r="DY48" s="221"/>
      <c r="DZ48" s="221"/>
      <c r="EA48" s="221"/>
      <c r="EB48" s="221"/>
      <c r="EC48" s="221"/>
      <c r="ED48" s="221"/>
      <c r="EE48" s="221"/>
      <c r="EF48" s="221"/>
      <c r="EG48" s="221"/>
      <c r="EH48" s="221"/>
      <c r="EI48" s="221"/>
      <c r="EJ48" s="221"/>
      <c r="EK48" s="221"/>
      <c r="EL48" s="221"/>
      <c r="EM48" s="221"/>
      <c r="EN48" s="221"/>
      <c r="EO48" s="221"/>
      <c r="EP48" s="221"/>
      <c r="EQ48" s="221"/>
      <c r="ER48" s="221"/>
      <c r="ES48" s="221"/>
      <c r="ET48" s="221"/>
      <c r="EU48" s="221"/>
      <c r="EV48" s="221"/>
      <c r="EW48" s="221"/>
      <c r="EX48" s="221"/>
      <c r="EY48" s="221"/>
      <c r="EZ48" s="221"/>
      <c r="FA48" s="221"/>
      <c r="FB48" s="221"/>
      <c r="FC48" s="221"/>
      <c r="FD48" s="221"/>
      <c r="FE48" s="221"/>
      <c r="FF48" s="221"/>
      <c r="FG48" s="221"/>
      <c r="FH48" s="221"/>
      <c r="FI48" s="221"/>
      <c r="FJ48" s="221"/>
      <c r="FK48" s="221"/>
      <c r="FL48" s="221"/>
      <c r="FM48" s="221"/>
      <c r="FN48" s="221"/>
      <c r="FO48" s="221"/>
      <c r="FP48" s="221"/>
      <c r="FQ48" s="221"/>
      <c r="FR48" s="221"/>
      <c r="FS48" s="221"/>
      <c r="FT48" s="221"/>
      <c r="FU48" s="221"/>
      <c r="FV48" s="221"/>
      <c r="FW48" s="221"/>
      <c r="FX48" s="221"/>
      <c r="FY48" s="221"/>
      <c r="FZ48" s="221"/>
      <c r="GA48" s="221"/>
      <c r="GB48" s="221"/>
      <c r="GC48" s="221"/>
      <c r="GD48" s="221"/>
      <c r="GE48" s="221"/>
      <c r="GF48" s="221"/>
      <c r="GG48" s="221"/>
      <c r="GH48" s="221"/>
      <c r="GI48" s="221"/>
      <c r="GJ48" s="221"/>
      <c r="GK48" s="221"/>
      <c r="GL48" s="221"/>
      <c r="GM48" s="221"/>
      <c r="GN48" s="221"/>
      <c r="GO48" s="221"/>
      <c r="GP48" s="221"/>
      <c r="GQ48" s="221"/>
      <c r="GR48" s="221"/>
      <c r="GS48" s="221"/>
      <c r="GT48" s="221"/>
      <c r="GU48" s="221"/>
      <c r="GV48" s="221"/>
      <c r="GW48" s="221"/>
      <c r="GX48" s="221"/>
      <c r="GY48" s="221"/>
      <c r="GZ48" s="221"/>
      <c r="HA48" s="221"/>
      <c r="HB48" s="221"/>
      <c r="HC48" s="221"/>
      <c r="HD48" s="221"/>
      <c r="HE48" s="221"/>
      <c r="HF48" s="221"/>
      <c r="HG48" s="221"/>
      <c r="HH48" s="221"/>
      <c r="HI48" s="221"/>
      <c r="HJ48" s="221"/>
      <c r="HK48" s="221"/>
      <c r="HL48" s="221"/>
      <c r="HM48" s="221"/>
      <c r="HN48" s="221"/>
      <c r="HO48" s="221"/>
      <c r="HP48" s="221"/>
      <c r="HQ48" s="221"/>
      <c r="HR48" s="221"/>
      <c r="HS48" s="221"/>
      <c r="HT48" s="221"/>
      <c r="HU48" s="221"/>
      <c r="HV48" s="221"/>
      <c r="HW48" s="221"/>
      <c r="HX48" s="221"/>
      <c r="HY48" s="221"/>
      <c r="HZ48" s="221"/>
      <c r="IA48" s="221"/>
      <c r="IB48" s="221"/>
      <c r="IC48" s="221"/>
      <c r="ID48" s="221"/>
      <c r="IE48" s="221"/>
      <c r="IF48" s="221"/>
      <c r="IG48" s="221"/>
      <c r="IH48" s="221"/>
      <c r="II48" s="221"/>
      <c r="IJ48" s="221"/>
      <c r="IK48" s="221"/>
      <c r="IL48" s="221"/>
      <c r="IM48" s="221"/>
      <c r="IN48" s="221"/>
      <c r="IO48" s="221"/>
      <c r="IP48" s="221"/>
      <c r="IQ48" s="221"/>
      <c r="IR48" s="221"/>
      <c r="IS48" s="221"/>
      <c r="IT48" s="221"/>
      <c r="IU48" s="221"/>
      <c r="IV48" s="221"/>
    </row>
    <row r="49" spans="1:256">
      <c r="A49" s="221"/>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1"/>
      <c r="BW49" s="221"/>
      <c r="BX49" s="221"/>
      <c r="BY49" s="221"/>
      <c r="BZ49" s="221"/>
      <c r="CA49" s="221"/>
      <c r="CB49" s="221"/>
      <c r="CC49" s="221"/>
      <c r="CD49" s="221"/>
      <c r="CE49" s="221"/>
      <c r="CF49" s="221"/>
      <c r="CG49" s="221"/>
      <c r="CH49" s="221"/>
      <c r="CI49" s="221"/>
      <c r="CJ49" s="221"/>
      <c r="CK49" s="221"/>
      <c r="CL49" s="221"/>
      <c r="CM49" s="221"/>
      <c r="CN49" s="221"/>
      <c r="CO49" s="221"/>
      <c r="CP49" s="221"/>
      <c r="CQ49" s="221"/>
      <c r="CR49" s="221"/>
      <c r="CS49" s="221"/>
      <c r="CT49" s="221"/>
      <c r="CU49" s="221"/>
      <c r="CV49" s="221"/>
      <c r="CW49" s="221"/>
      <c r="CX49" s="221"/>
      <c r="CY49" s="221"/>
      <c r="CZ49" s="221"/>
      <c r="DA49" s="221"/>
      <c r="DB49" s="221"/>
      <c r="DC49" s="221"/>
      <c r="DD49" s="221"/>
      <c r="DE49" s="221"/>
      <c r="DF49" s="221"/>
      <c r="DG49" s="221"/>
      <c r="DH49" s="221"/>
      <c r="DI49" s="221"/>
      <c r="DJ49" s="221"/>
      <c r="DK49" s="221"/>
      <c r="DL49" s="221"/>
      <c r="DM49" s="221"/>
      <c r="DN49" s="221"/>
      <c r="DO49" s="221"/>
      <c r="DP49" s="221"/>
      <c r="DQ49" s="221"/>
      <c r="DR49" s="221"/>
      <c r="DS49" s="221"/>
      <c r="DT49" s="221"/>
      <c r="DU49" s="221"/>
      <c r="DV49" s="221"/>
      <c r="DW49" s="221"/>
      <c r="DX49" s="221"/>
      <c r="DY49" s="221"/>
      <c r="DZ49" s="221"/>
      <c r="EA49" s="221"/>
      <c r="EB49" s="221"/>
      <c r="EC49" s="221"/>
      <c r="ED49" s="221"/>
      <c r="EE49" s="221"/>
      <c r="EF49" s="221"/>
      <c r="EG49" s="221"/>
      <c r="EH49" s="221"/>
      <c r="EI49" s="221"/>
      <c r="EJ49" s="221"/>
      <c r="EK49" s="221"/>
      <c r="EL49" s="221"/>
      <c r="EM49" s="221"/>
      <c r="EN49" s="221"/>
      <c r="EO49" s="221"/>
      <c r="EP49" s="221"/>
      <c r="EQ49" s="221"/>
      <c r="ER49" s="221"/>
      <c r="ES49" s="221"/>
      <c r="ET49" s="221"/>
      <c r="EU49" s="221"/>
      <c r="EV49" s="221"/>
      <c r="EW49" s="221"/>
      <c r="EX49" s="221"/>
      <c r="EY49" s="221"/>
      <c r="EZ49" s="221"/>
      <c r="FA49" s="221"/>
      <c r="FB49" s="221"/>
      <c r="FC49" s="221"/>
      <c r="FD49" s="221"/>
      <c r="FE49" s="221"/>
      <c r="FF49" s="221"/>
      <c r="FG49" s="221"/>
      <c r="FH49" s="221"/>
      <c r="FI49" s="221"/>
      <c r="FJ49" s="221"/>
      <c r="FK49" s="221"/>
      <c r="FL49" s="221"/>
      <c r="FM49" s="221"/>
      <c r="FN49" s="221"/>
      <c r="FO49" s="221"/>
      <c r="FP49" s="221"/>
      <c r="FQ49" s="221"/>
      <c r="FR49" s="221"/>
      <c r="FS49" s="221"/>
      <c r="FT49" s="221"/>
      <c r="FU49" s="221"/>
      <c r="FV49" s="221"/>
      <c r="FW49" s="221"/>
      <c r="FX49" s="221"/>
      <c r="FY49" s="221"/>
      <c r="FZ49" s="221"/>
      <c r="GA49" s="221"/>
      <c r="GB49" s="221"/>
      <c r="GC49" s="221"/>
      <c r="GD49" s="221"/>
      <c r="GE49" s="221"/>
      <c r="GF49" s="221"/>
      <c r="GG49" s="221"/>
      <c r="GH49" s="221"/>
      <c r="GI49" s="221"/>
      <c r="GJ49" s="221"/>
      <c r="GK49" s="221"/>
      <c r="GL49" s="221"/>
      <c r="GM49" s="221"/>
      <c r="GN49" s="221"/>
      <c r="GO49" s="221"/>
      <c r="GP49" s="221"/>
      <c r="GQ49" s="221"/>
      <c r="GR49" s="221"/>
      <c r="GS49" s="221"/>
      <c r="GT49" s="221"/>
      <c r="GU49" s="221"/>
      <c r="GV49" s="221"/>
      <c r="GW49" s="221"/>
      <c r="GX49" s="221"/>
      <c r="GY49" s="221"/>
      <c r="GZ49" s="221"/>
      <c r="HA49" s="221"/>
      <c r="HB49" s="221"/>
      <c r="HC49" s="221"/>
      <c r="HD49" s="221"/>
      <c r="HE49" s="221"/>
      <c r="HF49" s="221"/>
      <c r="HG49" s="221"/>
      <c r="HH49" s="221"/>
      <c r="HI49" s="221"/>
      <c r="HJ49" s="221"/>
      <c r="HK49" s="221"/>
      <c r="HL49" s="221"/>
      <c r="HM49" s="221"/>
      <c r="HN49" s="221"/>
      <c r="HO49" s="221"/>
      <c r="HP49" s="221"/>
      <c r="HQ49" s="221"/>
      <c r="HR49" s="221"/>
      <c r="HS49" s="221"/>
      <c r="HT49" s="221"/>
      <c r="HU49" s="221"/>
      <c r="HV49" s="221"/>
      <c r="HW49" s="221"/>
      <c r="HX49" s="221"/>
      <c r="HY49" s="221"/>
      <c r="HZ49" s="221"/>
      <c r="IA49" s="221"/>
      <c r="IB49" s="221"/>
      <c r="IC49" s="221"/>
      <c r="ID49" s="221"/>
      <c r="IE49" s="221"/>
      <c r="IF49" s="221"/>
      <c r="IG49" s="221"/>
      <c r="IH49" s="221"/>
      <c r="II49" s="221"/>
      <c r="IJ49" s="221"/>
      <c r="IK49" s="221"/>
      <c r="IL49" s="221"/>
      <c r="IM49" s="221"/>
      <c r="IN49" s="221"/>
      <c r="IO49" s="221"/>
      <c r="IP49" s="221"/>
      <c r="IQ49" s="221"/>
      <c r="IR49" s="221"/>
      <c r="IS49" s="221"/>
      <c r="IT49" s="221"/>
      <c r="IU49" s="221"/>
      <c r="IV49" s="221"/>
    </row>
    <row r="50" spans="1:256">
      <c r="A50" s="221"/>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221"/>
      <c r="CM50" s="221"/>
      <c r="CN50" s="221"/>
      <c r="CO50" s="221"/>
      <c r="CP50" s="221"/>
      <c r="CQ50" s="221"/>
      <c r="CR50" s="221"/>
      <c r="CS50" s="221"/>
      <c r="CT50" s="221"/>
      <c r="CU50" s="221"/>
      <c r="CV50" s="221"/>
      <c r="CW50" s="221"/>
      <c r="CX50" s="221"/>
      <c r="CY50" s="221"/>
      <c r="CZ50" s="221"/>
      <c r="DA50" s="221"/>
      <c r="DB50" s="221"/>
      <c r="DC50" s="221"/>
      <c r="DD50" s="221"/>
      <c r="DE50" s="221"/>
      <c r="DF50" s="221"/>
      <c r="DG50" s="221"/>
      <c r="DH50" s="221"/>
      <c r="DI50" s="221"/>
      <c r="DJ50" s="221"/>
      <c r="DK50" s="221"/>
      <c r="DL50" s="221"/>
      <c r="DM50" s="221"/>
      <c r="DN50" s="221"/>
      <c r="DO50" s="221"/>
      <c r="DP50" s="221"/>
      <c r="DQ50" s="221"/>
      <c r="DR50" s="221"/>
      <c r="DS50" s="221"/>
      <c r="DT50" s="221"/>
      <c r="DU50" s="221"/>
      <c r="DV50" s="221"/>
      <c r="DW50" s="221"/>
      <c r="DX50" s="221"/>
      <c r="DY50" s="221"/>
      <c r="DZ50" s="221"/>
      <c r="EA50" s="221"/>
      <c r="EB50" s="221"/>
      <c r="EC50" s="221"/>
      <c r="ED50" s="221"/>
      <c r="EE50" s="221"/>
      <c r="EF50" s="221"/>
      <c r="EG50" s="221"/>
      <c r="EH50" s="221"/>
      <c r="EI50" s="221"/>
      <c r="EJ50" s="221"/>
      <c r="EK50" s="221"/>
      <c r="EL50" s="221"/>
      <c r="EM50" s="221"/>
      <c r="EN50" s="221"/>
      <c r="EO50" s="221"/>
      <c r="EP50" s="221"/>
      <c r="EQ50" s="221"/>
      <c r="ER50" s="221"/>
      <c r="ES50" s="221"/>
      <c r="ET50" s="221"/>
      <c r="EU50" s="221"/>
      <c r="EV50" s="221"/>
      <c r="EW50" s="221"/>
      <c r="EX50" s="221"/>
      <c r="EY50" s="221"/>
      <c r="EZ50" s="221"/>
      <c r="FA50" s="221"/>
      <c r="FB50" s="221"/>
      <c r="FC50" s="221"/>
      <c r="FD50" s="221"/>
      <c r="FE50" s="221"/>
      <c r="FF50" s="221"/>
      <c r="FG50" s="221"/>
      <c r="FH50" s="221"/>
      <c r="FI50" s="221"/>
      <c r="FJ50" s="221"/>
      <c r="FK50" s="221"/>
      <c r="FL50" s="221"/>
      <c r="FM50" s="221"/>
      <c r="FN50" s="221"/>
      <c r="FO50" s="221"/>
      <c r="FP50" s="221"/>
      <c r="FQ50" s="221"/>
      <c r="FR50" s="221"/>
      <c r="FS50" s="221"/>
      <c r="FT50" s="221"/>
      <c r="FU50" s="221"/>
      <c r="FV50" s="221"/>
      <c r="FW50" s="221"/>
      <c r="FX50" s="221"/>
      <c r="FY50" s="221"/>
      <c r="FZ50" s="221"/>
      <c r="GA50" s="221"/>
      <c r="GB50" s="221"/>
      <c r="GC50" s="221"/>
      <c r="GD50" s="221"/>
      <c r="GE50" s="221"/>
      <c r="GF50" s="221"/>
      <c r="GG50" s="221"/>
      <c r="GH50" s="221"/>
      <c r="GI50" s="221"/>
      <c r="GJ50" s="221"/>
      <c r="GK50" s="221"/>
      <c r="GL50" s="221"/>
      <c r="GM50" s="221"/>
      <c r="GN50" s="221"/>
      <c r="GO50" s="221"/>
      <c r="GP50" s="221"/>
      <c r="GQ50" s="221"/>
      <c r="GR50" s="221"/>
      <c r="GS50" s="221"/>
      <c r="GT50" s="221"/>
      <c r="GU50" s="221"/>
      <c r="GV50" s="221"/>
      <c r="GW50" s="221"/>
      <c r="GX50" s="221"/>
      <c r="GY50" s="221"/>
      <c r="GZ50" s="221"/>
      <c r="HA50" s="221"/>
      <c r="HB50" s="221"/>
      <c r="HC50" s="221"/>
      <c r="HD50" s="221"/>
      <c r="HE50" s="221"/>
      <c r="HF50" s="221"/>
      <c r="HG50" s="221"/>
      <c r="HH50" s="221"/>
      <c r="HI50" s="221"/>
      <c r="HJ50" s="221"/>
      <c r="HK50" s="221"/>
      <c r="HL50" s="221"/>
      <c r="HM50" s="221"/>
      <c r="HN50" s="221"/>
      <c r="HO50" s="221"/>
      <c r="HP50" s="221"/>
      <c r="HQ50" s="221"/>
      <c r="HR50" s="221"/>
      <c r="HS50" s="221"/>
      <c r="HT50" s="221"/>
      <c r="HU50" s="221"/>
      <c r="HV50" s="221"/>
      <c r="HW50" s="221"/>
      <c r="HX50" s="221"/>
      <c r="HY50" s="221"/>
      <c r="HZ50" s="221"/>
      <c r="IA50" s="221"/>
      <c r="IB50" s="221"/>
      <c r="IC50" s="221"/>
      <c r="ID50" s="221"/>
      <c r="IE50" s="221"/>
      <c r="IF50" s="221"/>
      <c r="IG50" s="221"/>
      <c r="IH50" s="221"/>
      <c r="II50" s="221"/>
      <c r="IJ50" s="221"/>
      <c r="IK50" s="221"/>
      <c r="IL50" s="221"/>
      <c r="IM50" s="221"/>
      <c r="IN50" s="221"/>
      <c r="IO50" s="221"/>
      <c r="IP50" s="221"/>
      <c r="IQ50" s="221"/>
      <c r="IR50" s="221"/>
      <c r="IS50" s="221"/>
      <c r="IT50" s="221"/>
      <c r="IU50" s="221"/>
      <c r="IV50" s="221"/>
    </row>
    <row r="51" spans="1:256">
      <c r="A51" s="221"/>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1"/>
      <c r="BR51" s="221"/>
      <c r="BS51" s="221"/>
      <c r="BT51" s="221"/>
      <c r="BU51" s="221"/>
      <c r="BV51" s="221"/>
      <c r="BW51" s="221"/>
      <c r="BX51" s="221"/>
      <c r="BY51" s="221"/>
      <c r="BZ51" s="221"/>
      <c r="CA51" s="221"/>
      <c r="CB51" s="221"/>
      <c r="CC51" s="221"/>
      <c r="CD51" s="221"/>
      <c r="CE51" s="221"/>
      <c r="CF51" s="221"/>
      <c r="CG51" s="221"/>
      <c r="CH51" s="221"/>
      <c r="CI51" s="221"/>
      <c r="CJ51" s="221"/>
      <c r="CK51" s="221"/>
      <c r="CL51" s="221"/>
      <c r="CM51" s="221"/>
      <c r="CN51" s="221"/>
      <c r="CO51" s="221"/>
      <c r="CP51" s="221"/>
      <c r="CQ51" s="221"/>
      <c r="CR51" s="221"/>
      <c r="CS51" s="221"/>
      <c r="CT51" s="221"/>
      <c r="CU51" s="221"/>
      <c r="CV51" s="221"/>
      <c r="CW51" s="221"/>
      <c r="CX51" s="221"/>
      <c r="CY51" s="221"/>
      <c r="CZ51" s="221"/>
      <c r="DA51" s="221"/>
      <c r="DB51" s="221"/>
      <c r="DC51" s="221"/>
      <c r="DD51" s="221"/>
      <c r="DE51" s="221"/>
      <c r="DF51" s="221"/>
      <c r="DG51" s="221"/>
      <c r="DH51" s="221"/>
      <c r="DI51" s="221"/>
      <c r="DJ51" s="221"/>
      <c r="DK51" s="221"/>
      <c r="DL51" s="221"/>
      <c r="DM51" s="221"/>
      <c r="DN51" s="221"/>
      <c r="DO51" s="221"/>
      <c r="DP51" s="221"/>
      <c r="DQ51" s="221"/>
      <c r="DR51" s="221"/>
      <c r="DS51" s="221"/>
      <c r="DT51" s="221"/>
      <c r="DU51" s="221"/>
      <c r="DV51" s="221"/>
      <c r="DW51" s="221"/>
      <c r="DX51" s="221"/>
      <c r="DY51" s="221"/>
      <c r="DZ51" s="221"/>
      <c r="EA51" s="221"/>
      <c r="EB51" s="221"/>
      <c r="EC51" s="221"/>
      <c r="ED51" s="221"/>
      <c r="EE51" s="221"/>
      <c r="EF51" s="221"/>
      <c r="EG51" s="221"/>
      <c r="EH51" s="221"/>
      <c r="EI51" s="221"/>
      <c r="EJ51" s="221"/>
      <c r="EK51" s="221"/>
      <c r="EL51" s="221"/>
      <c r="EM51" s="221"/>
      <c r="EN51" s="221"/>
      <c r="EO51" s="221"/>
      <c r="EP51" s="221"/>
      <c r="EQ51" s="221"/>
      <c r="ER51" s="221"/>
      <c r="ES51" s="221"/>
      <c r="ET51" s="221"/>
      <c r="EU51" s="221"/>
      <c r="EV51" s="221"/>
      <c r="EW51" s="221"/>
      <c r="EX51" s="221"/>
      <c r="EY51" s="221"/>
      <c r="EZ51" s="221"/>
      <c r="FA51" s="221"/>
      <c r="FB51" s="221"/>
      <c r="FC51" s="221"/>
      <c r="FD51" s="221"/>
      <c r="FE51" s="221"/>
      <c r="FF51" s="221"/>
      <c r="FG51" s="221"/>
      <c r="FH51" s="221"/>
      <c r="FI51" s="221"/>
      <c r="FJ51" s="221"/>
      <c r="FK51" s="221"/>
      <c r="FL51" s="221"/>
      <c r="FM51" s="221"/>
      <c r="FN51" s="221"/>
      <c r="FO51" s="221"/>
      <c r="FP51" s="221"/>
      <c r="FQ51" s="221"/>
      <c r="FR51" s="221"/>
      <c r="FS51" s="221"/>
      <c r="FT51" s="221"/>
      <c r="FU51" s="221"/>
      <c r="FV51" s="221"/>
      <c r="FW51" s="221"/>
      <c r="FX51" s="221"/>
      <c r="FY51" s="221"/>
      <c r="FZ51" s="221"/>
      <c r="GA51" s="221"/>
      <c r="GB51" s="221"/>
      <c r="GC51" s="221"/>
      <c r="GD51" s="221"/>
      <c r="GE51" s="221"/>
      <c r="GF51" s="221"/>
      <c r="GG51" s="221"/>
      <c r="GH51" s="221"/>
      <c r="GI51" s="221"/>
      <c r="GJ51" s="221"/>
      <c r="GK51" s="221"/>
      <c r="GL51" s="221"/>
      <c r="GM51" s="221"/>
      <c r="GN51" s="221"/>
      <c r="GO51" s="221"/>
      <c r="GP51" s="221"/>
      <c r="GQ51" s="221"/>
      <c r="GR51" s="221"/>
      <c r="GS51" s="221"/>
      <c r="GT51" s="221"/>
      <c r="GU51" s="221"/>
      <c r="GV51" s="221"/>
      <c r="GW51" s="221"/>
      <c r="GX51" s="221"/>
      <c r="GY51" s="221"/>
      <c r="GZ51" s="221"/>
      <c r="HA51" s="221"/>
      <c r="HB51" s="221"/>
      <c r="HC51" s="221"/>
      <c r="HD51" s="221"/>
      <c r="HE51" s="221"/>
      <c r="HF51" s="221"/>
      <c r="HG51" s="221"/>
      <c r="HH51" s="221"/>
      <c r="HI51" s="221"/>
      <c r="HJ51" s="221"/>
      <c r="HK51" s="221"/>
      <c r="HL51" s="221"/>
      <c r="HM51" s="221"/>
      <c r="HN51" s="221"/>
      <c r="HO51" s="221"/>
      <c r="HP51" s="221"/>
      <c r="HQ51" s="221"/>
      <c r="HR51" s="221"/>
      <c r="HS51" s="221"/>
      <c r="HT51" s="221"/>
      <c r="HU51" s="221"/>
      <c r="HV51" s="221"/>
      <c r="HW51" s="221"/>
      <c r="HX51" s="221"/>
      <c r="HY51" s="221"/>
      <c r="HZ51" s="221"/>
      <c r="IA51" s="221"/>
      <c r="IB51" s="221"/>
      <c r="IC51" s="221"/>
      <c r="ID51" s="221"/>
      <c r="IE51" s="221"/>
      <c r="IF51" s="221"/>
      <c r="IG51" s="221"/>
      <c r="IH51" s="221"/>
      <c r="II51" s="221"/>
      <c r="IJ51" s="221"/>
      <c r="IK51" s="221"/>
      <c r="IL51" s="221"/>
      <c r="IM51" s="221"/>
      <c r="IN51" s="221"/>
      <c r="IO51" s="221"/>
      <c r="IP51" s="221"/>
      <c r="IQ51" s="221"/>
      <c r="IR51" s="221"/>
      <c r="IS51" s="221"/>
      <c r="IT51" s="221"/>
      <c r="IU51" s="221"/>
      <c r="IV51" s="221"/>
    </row>
    <row r="52" spans="1:256">
      <c r="A52" s="221"/>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221"/>
      <c r="CQ52" s="221"/>
      <c r="CR52" s="221"/>
      <c r="CS52" s="221"/>
      <c r="CT52" s="221"/>
      <c r="CU52" s="221"/>
      <c r="CV52" s="221"/>
      <c r="CW52" s="221"/>
      <c r="CX52" s="221"/>
      <c r="CY52" s="221"/>
      <c r="CZ52" s="221"/>
      <c r="DA52" s="221"/>
      <c r="DB52" s="221"/>
      <c r="DC52" s="221"/>
      <c r="DD52" s="221"/>
      <c r="DE52" s="221"/>
      <c r="DF52" s="221"/>
      <c r="DG52" s="221"/>
      <c r="DH52" s="221"/>
      <c r="DI52" s="221"/>
      <c r="DJ52" s="221"/>
      <c r="DK52" s="221"/>
      <c r="DL52" s="221"/>
      <c r="DM52" s="221"/>
      <c r="DN52" s="221"/>
      <c r="DO52" s="221"/>
      <c r="DP52" s="221"/>
      <c r="DQ52" s="221"/>
      <c r="DR52" s="221"/>
      <c r="DS52" s="221"/>
      <c r="DT52" s="221"/>
      <c r="DU52" s="221"/>
      <c r="DV52" s="221"/>
      <c r="DW52" s="221"/>
      <c r="DX52" s="221"/>
      <c r="DY52" s="221"/>
      <c r="DZ52" s="221"/>
      <c r="EA52" s="221"/>
      <c r="EB52" s="221"/>
      <c r="EC52" s="221"/>
      <c r="ED52" s="221"/>
      <c r="EE52" s="221"/>
      <c r="EF52" s="221"/>
      <c r="EG52" s="221"/>
      <c r="EH52" s="221"/>
      <c r="EI52" s="221"/>
      <c r="EJ52" s="221"/>
      <c r="EK52" s="221"/>
      <c r="EL52" s="221"/>
      <c r="EM52" s="221"/>
      <c r="EN52" s="221"/>
      <c r="EO52" s="221"/>
      <c r="EP52" s="221"/>
      <c r="EQ52" s="221"/>
      <c r="ER52" s="221"/>
      <c r="ES52" s="221"/>
      <c r="ET52" s="221"/>
      <c r="EU52" s="221"/>
      <c r="EV52" s="221"/>
      <c r="EW52" s="221"/>
      <c r="EX52" s="221"/>
      <c r="EY52" s="221"/>
      <c r="EZ52" s="221"/>
      <c r="FA52" s="221"/>
      <c r="FB52" s="221"/>
      <c r="FC52" s="221"/>
      <c r="FD52" s="221"/>
      <c r="FE52" s="221"/>
      <c r="FF52" s="221"/>
      <c r="FG52" s="221"/>
      <c r="FH52" s="221"/>
      <c r="FI52" s="221"/>
      <c r="FJ52" s="221"/>
      <c r="FK52" s="221"/>
      <c r="FL52" s="221"/>
      <c r="FM52" s="221"/>
      <c r="FN52" s="221"/>
      <c r="FO52" s="221"/>
      <c r="FP52" s="221"/>
      <c r="FQ52" s="221"/>
      <c r="FR52" s="221"/>
      <c r="FS52" s="221"/>
      <c r="FT52" s="221"/>
      <c r="FU52" s="221"/>
      <c r="FV52" s="221"/>
      <c r="FW52" s="221"/>
      <c r="FX52" s="221"/>
      <c r="FY52" s="221"/>
      <c r="FZ52" s="221"/>
      <c r="GA52" s="221"/>
      <c r="GB52" s="221"/>
      <c r="GC52" s="221"/>
      <c r="GD52" s="221"/>
      <c r="GE52" s="221"/>
      <c r="GF52" s="221"/>
      <c r="GG52" s="221"/>
      <c r="GH52" s="221"/>
      <c r="GI52" s="221"/>
      <c r="GJ52" s="221"/>
      <c r="GK52" s="221"/>
      <c r="GL52" s="221"/>
      <c r="GM52" s="221"/>
      <c r="GN52" s="221"/>
      <c r="GO52" s="221"/>
      <c r="GP52" s="221"/>
      <c r="GQ52" s="221"/>
      <c r="GR52" s="221"/>
      <c r="GS52" s="221"/>
      <c r="GT52" s="221"/>
      <c r="GU52" s="221"/>
      <c r="GV52" s="221"/>
      <c r="GW52" s="221"/>
      <c r="GX52" s="221"/>
      <c r="GY52" s="221"/>
      <c r="GZ52" s="221"/>
      <c r="HA52" s="221"/>
      <c r="HB52" s="221"/>
      <c r="HC52" s="221"/>
      <c r="HD52" s="221"/>
      <c r="HE52" s="221"/>
      <c r="HF52" s="221"/>
      <c r="HG52" s="221"/>
      <c r="HH52" s="221"/>
      <c r="HI52" s="221"/>
      <c r="HJ52" s="221"/>
      <c r="HK52" s="221"/>
      <c r="HL52" s="221"/>
      <c r="HM52" s="221"/>
      <c r="HN52" s="221"/>
      <c r="HO52" s="221"/>
      <c r="HP52" s="221"/>
      <c r="HQ52" s="221"/>
      <c r="HR52" s="221"/>
      <c r="HS52" s="221"/>
      <c r="HT52" s="221"/>
      <c r="HU52" s="221"/>
      <c r="HV52" s="221"/>
      <c r="HW52" s="221"/>
      <c r="HX52" s="221"/>
      <c r="HY52" s="221"/>
      <c r="HZ52" s="221"/>
      <c r="IA52" s="221"/>
      <c r="IB52" s="221"/>
      <c r="IC52" s="221"/>
      <c r="ID52" s="221"/>
      <c r="IE52" s="221"/>
      <c r="IF52" s="221"/>
      <c r="IG52" s="221"/>
      <c r="IH52" s="221"/>
      <c r="II52" s="221"/>
      <c r="IJ52" s="221"/>
      <c r="IK52" s="221"/>
      <c r="IL52" s="221"/>
      <c r="IM52" s="221"/>
      <c r="IN52" s="221"/>
      <c r="IO52" s="221"/>
      <c r="IP52" s="221"/>
      <c r="IQ52" s="221"/>
      <c r="IR52" s="221"/>
      <c r="IS52" s="221"/>
      <c r="IT52" s="221"/>
      <c r="IU52" s="221"/>
      <c r="IV52" s="221"/>
    </row>
    <row r="53" spans="1:256" s="215" customFormat="1">
      <c r="B53" s="220"/>
      <c r="C53" s="220"/>
      <c r="D53" s="220"/>
      <c r="E53" s="220"/>
      <c r="F53" s="220"/>
    </row>
    <row r="54" spans="1:256" s="215" customFormat="1">
      <c r="B54" s="216"/>
      <c r="C54" s="216"/>
      <c r="D54" s="216"/>
      <c r="E54" s="216"/>
      <c r="F54" s="216"/>
    </row>
    <row r="55" spans="1:256" s="215" customFormat="1">
      <c r="B55" s="216"/>
      <c r="C55" s="217"/>
      <c r="D55" s="216"/>
      <c r="E55" s="217"/>
      <c r="F55" s="216"/>
    </row>
    <row r="56" spans="1:256" s="215" customFormat="1">
      <c r="B56" s="216"/>
      <c r="C56" s="217"/>
      <c r="D56" s="216"/>
      <c r="E56" s="217"/>
      <c r="F56" s="216"/>
    </row>
    <row r="57" spans="1:256" s="215" customFormat="1">
      <c r="B57" s="216"/>
      <c r="C57" s="217"/>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19"/>
      <c r="FZ57" s="219"/>
      <c r="GA57" s="219"/>
      <c r="GB57" s="219"/>
      <c r="GC57" s="219"/>
      <c r="GD57" s="219"/>
      <c r="GE57" s="219"/>
      <c r="GF57" s="219"/>
      <c r="GG57" s="219"/>
      <c r="GH57" s="219"/>
      <c r="GI57" s="219"/>
      <c r="GJ57" s="219"/>
      <c r="GK57" s="219"/>
      <c r="GL57" s="219"/>
      <c r="GM57" s="219"/>
      <c r="GN57" s="219"/>
      <c r="GO57" s="219"/>
      <c r="GP57" s="219"/>
      <c r="GQ57" s="219"/>
      <c r="GR57" s="219"/>
      <c r="GS57" s="219"/>
      <c r="GT57" s="219"/>
      <c r="GU57" s="219"/>
      <c r="GV57" s="219"/>
      <c r="GW57" s="219"/>
      <c r="GX57" s="219"/>
      <c r="GY57" s="219"/>
      <c r="GZ57" s="219"/>
      <c r="HA57" s="219"/>
      <c r="HB57" s="219"/>
      <c r="HC57" s="219"/>
      <c r="HD57" s="219"/>
      <c r="HE57" s="219"/>
      <c r="HF57" s="219"/>
      <c r="HG57" s="219"/>
      <c r="HH57" s="219"/>
      <c r="HI57" s="219"/>
      <c r="HJ57" s="219"/>
      <c r="HK57" s="219"/>
      <c r="HL57" s="219"/>
      <c r="HM57" s="219"/>
      <c r="HN57" s="219"/>
      <c r="HO57" s="219"/>
      <c r="HP57" s="219"/>
      <c r="HQ57" s="219"/>
      <c r="HR57" s="219"/>
      <c r="HS57" s="219"/>
      <c r="HT57" s="219"/>
      <c r="HU57" s="219"/>
      <c r="HV57" s="219"/>
      <c r="HW57" s="219"/>
      <c r="HX57" s="219"/>
      <c r="HY57" s="219"/>
      <c r="HZ57" s="219"/>
      <c r="IA57" s="219"/>
      <c r="IB57" s="219"/>
      <c r="IC57" s="219"/>
      <c r="ID57" s="219"/>
      <c r="IE57" s="219"/>
      <c r="IF57" s="219"/>
      <c r="IG57" s="219"/>
      <c r="IH57" s="219"/>
      <c r="II57" s="219"/>
      <c r="IJ57" s="219"/>
      <c r="IK57" s="219"/>
      <c r="IL57" s="219"/>
      <c r="IM57" s="219"/>
      <c r="IN57" s="219"/>
      <c r="IO57" s="219"/>
      <c r="IP57" s="219"/>
      <c r="IQ57" s="219"/>
      <c r="IR57" s="219"/>
      <c r="IS57" s="219"/>
      <c r="IT57" s="219"/>
      <c r="IU57" s="219"/>
    </row>
    <row r="58" spans="1:256" s="215" customFormat="1">
      <c r="B58" s="218"/>
      <c r="C58" s="217"/>
    </row>
    <row r="59" spans="1:256" s="215" customFormat="1">
      <c r="B59" s="216"/>
      <c r="C59" s="217"/>
      <c r="D59" s="216"/>
      <c r="E59" s="217"/>
      <c r="F59" s="216"/>
    </row>
  </sheetData>
  <mergeCells count="34">
    <mergeCell ref="HQ46:HX46"/>
    <mergeCell ref="HY46:IF46"/>
    <mergeCell ref="IG46:IN46"/>
    <mergeCell ref="IO46:IV46"/>
    <mergeCell ref="GC46:GJ46"/>
    <mergeCell ref="GK46:GR46"/>
    <mergeCell ref="GS46:GZ46"/>
    <mergeCell ref="HA46:HH46"/>
    <mergeCell ref="HI46:HP46"/>
    <mergeCell ref="DA46:DH46"/>
    <mergeCell ref="DI46:DP46"/>
    <mergeCell ref="DQ46:DX46"/>
    <mergeCell ref="DY46:EF46"/>
    <mergeCell ref="EG46:EN46"/>
    <mergeCell ref="EO46:EV46"/>
    <mergeCell ref="EW46:FD46"/>
    <mergeCell ref="FE46:FL46"/>
    <mergeCell ref="FM46:FT46"/>
    <mergeCell ref="FU46:GB46"/>
    <mergeCell ref="Y46:AF46"/>
    <mergeCell ref="AG46:AN46"/>
    <mergeCell ref="AO46:AV46"/>
    <mergeCell ref="AW46:BD46"/>
    <mergeCell ref="BE46:BL46"/>
    <mergeCell ref="BM46:BT46"/>
    <mergeCell ref="BU46:CB46"/>
    <mergeCell ref="CC46:CJ46"/>
    <mergeCell ref="CK46:CR46"/>
    <mergeCell ref="CS46:CZ46"/>
    <mergeCell ref="D3:E3"/>
    <mergeCell ref="B2:G2"/>
    <mergeCell ref="A46:H46"/>
    <mergeCell ref="I46:P46"/>
    <mergeCell ref="Q46:X46"/>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83"/>
  <sheetViews>
    <sheetView topLeftCell="A55" zoomScale="90" zoomScaleNormal="90" workbookViewId="0">
      <selection activeCell="F98" sqref="F98"/>
    </sheetView>
  </sheetViews>
  <sheetFormatPr baseColWidth="10" defaultRowHeight="15"/>
  <cols>
    <col min="1" max="1" width="1.28515625" style="60" customWidth="1"/>
    <col min="2" max="2" width="5.7109375" style="60" customWidth="1"/>
    <col min="3" max="3" width="41.7109375" style="60" customWidth="1"/>
    <col min="4" max="7" width="35.7109375" style="60" customWidth="1"/>
    <col min="8" max="16384" width="11.42578125" style="60"/>
  </cols>
  <sheetData>
    <row r="1" spans="2:7" ht="6" customHeight="1" thickBot="1"/>
    <row r="2" spans="2:7" ht="52.5" customHeight="1" thickTop="1">
      <c r="B2" s="856" t="s">
        <v>557</v>
      </c>
      <c r="C2" s="857"/>
      <c r="D2" s="857"/>
      <c r="E2" s="857"/>
      <c r="F2" s="857"/>
      <c r="G2" s="858"/>
    </row>
    <row r="3" spans="2:7" ht="4.5" customHeight="1">
      <c r="B3" s="314"/>
      <c r="C3" s="313"/>
      <c r="D3" s="313"/>
      <c r="E3" s="313"/>
      <c r="F3" s="302"/>
      <c r="G3" s="312"/>
    </row>
    <row r="4" spans="2:7">
      <c r="B4" s="311" t="s">
        <v>411</v>
      </c>
      <c r="C4" s="310"/>
      <c r="D4" s="309"/>
      <c r="E4" s="308"/>
      <c r="F4" s="859" t="s">
        <v>556</v>
      </c>
      <c r="G4" s="860"/>
    </row>
    <row r="5" spans="2:7" ht="9.75" customHeight="1" thickBot="1">
      <c r="B5" s="307"/>
      <c r="C5" s="306"/>
      <c r="D5" s="306"/>
      <c r="E5" s="306"/>
      <c r="F5" s="306"/>
      <c r="G5" s="305"/>
    </row>
    <row r="6" spans="2:7" ht="7.5" customHeight="1" thickTop="1" thickBot="1"/>
    <row r="7" spans="2:7" ht="15.75" thickTop="1">
      <c r="B7" s="861" t="s">
        <v>555</v>
      </c>
      <c r="C7" s="862"/>
      <c r="D7" s="865" t="s">
        <v>554</v>
      </c>
      <c r="E7" s="867" t="s">
        <v>553</v>
      </c>
      <c r="F7" s="867" t="s">
        <v>552</v>
      </c>
      <c r="G7" s="869" t="s">
        <v>551</v>
      </c>
    </row>
    <row r="8" spans="2:7" ht="15.75" thickBot="1">
      <c r="B8" s="863"/>
      <c r="C8" s="864"/>
      <c r="D8" s="866"/>
      <c r="E8" s="868"/>
      <c r="F8" s="868"/>
      <c r="G8" s="870"/>
    </row>
    <row r="9" spans="2:7" ht="7.5" customHeight="1" thickTop="1" thickBot="1"/>
    <row r="10" spans="2:7" ht="15.75" thickTop="1">
      <c r="B10" s="304"/>
      <c r="C10" s="303"/>
      <c r="D10" s="56"/>
      <c r="E10" s="56"/>
      <c r="F10" s="56"/>
      <c r="G10" s="55"/>
    </row>
    <row r="11" spans="2:7">
      <c r="B11" s="871" t="s">
        <v>550</v>
      </c>
      <c r="C11" s="872"/>
      <c r="D11" s="18"/>
      <c r="E11" s="18"/>
      <c r="F11" s="281"/>
      <c r="G11" s="280"/>
    </row>
    <row r="12" spans="2:7">
      <c r="B12" s="293"/>
      <c r="C12" s="292"/>
      <c r="D12" s="18"/>
      <c r="E12" s="18"/>
      <c r="F12" s="281"/>
      <c r="G12" s="280"/>
    </row>
    <row r="13" spans="2:7">
      <c r="B13" s="293" t="s">
        <v>549</v>
      </c>
      <c r="C13" s="292"/>
      <c r="D13" s="18"/>
      <c r="E13" s="18"/>
      <c r="F13" s="281"/>
      <c r="G13" s="280"/>
    </row>
    <row r="14" spans="2:7">
      <c r="B14" s="288"/>
      <c r="C14" s="302"/>
      <c r="D14" s="18"/>
      <c r="E14" s="18"/>
      <c r="F14" s="281"/>
      <c r="G14" s="280"/>
    </row>
    <row r="15" spans="2:7">
      <c r="B15" s="291" t="s">
        <v>517</v>
      </c>
      <c r="C15" s="301"/>
      <c r="D15" s="279"/>
      <c r="E15" s="279"/>
      <c r="F15" s="278">
        <f>SUM(F16:F33)</f>
        <v>-135297.54</v>
      </c>
      <c r="G15" s="277">
        <f>SUM(G16:G33)</f>
        <v>-44313.3</v>
      </c>
    </row>
    <row r="16" spans="2:7">
      <c r="B16" s="283"/>
      <c r="C16" s="282" t="s">
        <v>516</v>
      </c>
      <c r="D16" s="286"/>
      <c r="E16" s="286"/>
      <c r="F16" s="297"/>
      <c r="G16" s="296"/>
    </row>
    <row r="17" spans="2:7">
      <c r="B17" s="283"/>
      <c r="C17" s="282" t="s">
        <v>548</v>
      </c>
      <c r="D17" s="286" t="s">
        <v>522</v>
      </c>
      <c r="E17" s="286" t="s">
        <v>547</v>
      </c>
      <c r="F17" s="297">
        <v>-25520</v>
      </c>
      <c r="G17" s="296">
        <v>0</v>
      </c>
    </row>
    <row r="18" spans="2:7">
      <c r="B18" s="283"/>
      <c r="C18" s="282" t="s">
        <v>546</v>
      </c>
      <c r="D18" s="286" t="s">
        <v>522</v>
      </c>
      <c r="E18" s="286" t="s">
        <v>545</v>
      </c>
      <c r="F18" s="297">
        <v>-67441.08</v>
      </c>
      <c r="G18" s="296">
        <v>0</v>
      </c>
    </row>
    <row r="19" spans="2:7">
      <c r="B19" s="283"/>
      <c r="C19" s="282" t="s">
        <v>544</v>
      </c>
      <c r="D19" s="286" t="s">
        <v>522</v>
      </c>
      <c r="E19" s="286" t="s">
        <v>543</v>
      </c>
      <c r="F19" s="297">
        <v>-14598.6</v>
      </c>
      <c r="G19" s="296">
        <v>0</v>
      </c>
    </row>
    <row r="20" spans="2:7">
      <c r="B20" s="283"/>
      <c r="C20" s="282" t="s">
        <v>542</v>
      </c>
      <c r="D20" s="286" t="s">
        <v>522</v>
      </c>
      <c r="E20" s="286" t="s">
        <v>541</v>
      </c>
      <c r="F20" s="297">
        <v>-17000</v>
      </c>
      <c r="G20" s="296">
        <v>0</v>
      </c>
    </row>
    <row r="21" spans="2:7">
      <c r="B21" s="283"/>
      <c r="C21" s="282" t="s">
        <v>540</v>
      </c>
      <c r="D21" s="286" t="s">
        <v>522</v>
      </c>
      <c r="E21" s="286" t="s">
        <v>539</v>
      </c>
      <c r="F21" s="297">
        <v>0</v>
      </c>
      <c r="G21" s="296">
        <v>0</v>
      </c>
    </row>
    <row r="22" spans="2:7">
      <c r="B22" s="283"/>
      <c r="C22" s="282" t="s">
        <v>538</v>
      </c>
      <c r="D22" s="286" t="s">
        <v>522</v>
      </c>
      <c r="E22" s="286" t="s">
        <v>537</v>
      </c>
      <c r="F22" s="297">
        <v>0</v>
      </c>
      <c r="G22" s="296">
        <v>0</v>
      </c>
    </row>
    <row r="23" spans="2:7">
      <c r="B23" s="283"/>
      <c r="C23" s="282" t="s">
        <v>536</v>
      </c>
      <c r="D23" s="286" t="s">
        <v>522</v>
      </c>
      <c r="E23" s="286" t="s">
        <v>535</v>
      </c>
      <c r="F23" s="297">
        <v>-32802.449999999997</v>
      </c>
      <c r="G23" s="296">
        <v>-82313.31</v>
      </c>
    </row>
    <row r="24" spans="2:7">
      <c r="B24" s="283"/>
      <c r="C24" s="282" t="s">
        <v>534</v>
      </c>
      <c r="D24" s="286" t="s">
        <v>522</v>
      </c>
      <c r="E24" s="286" t="s">
        <v>533</v>
      </c>
      <c r="F24" s="297">
        <v>-22475.17</v>
      </c>
      <c r="G24" s="296">
        <v>-58217.279999999999</v>
      </c>
    </row>
    <row r="25" spans="2:7">
      <c r="B25" s="283"/>
      <c r="C25" s="282" t="s">
        <v>532</v>
      </c>
      <c r="D25" s="286" t="s">
        <v>522</v>
      </c>
      <c r="E25" s="286" t="s">
        <v>531</v>
      </c>
      <c r="F25" s="297">
        <v>-2201.23</v>
      </c>
      <c r="G25" s="296">
        <v>-5164.45</v>
      </c>
    </row>
    <row r="26" spans="2:7">
      <c r="B26" s="283"/>
      <c r="C26" s="282" t="s">
        <v>530</v>
      </c>
      <c r="D26" s="286" t="s">
        <v>522</v>
      </c>
      <c r="E26" s="286" t="s">
        <v>529</v>
      </c>
      <c r="F26" s="297">
        <v>0</v>
      </c>
      <c r="G26" s="296">
        <v>0</v>
      </c>
    </row>
    <row r="27" spans="2:7">
      <c r="B27" s="283"/>
      <c r="C27" s="282" t="s">
        <v>528</v>
      </c>
      <c r="D27" s="286" t="s">
        <v>522</v>
      </c>
      <c r="E27" s="286" t="s">
        <v>527</v>
      </c>
      <c r="F27" s="297">
        <v>35066.910000000003</v>
      </c>
      <c r="G27" s="296">
        <v>80854.66</v>
      </c>
    </row>
    <row r="28" spans="2:7">
      <c r="B28" s="283"/>
      <c r="C28" s="282" t="s">
        <v>526</v>
      </c>
      <c r="D28" s="286" t="s">
        <v>522</v>
      </c>
      <c r="E28" s="286" t="s">
        <v>525</v>
      </c>
      <c r="F28" s="297">
        <v>12361.78</v>
      </c>
      <c r="G28" s="296">
        <v>12361.78</v>
      </c>
    </row>
    <row r="29" spans="2:7">
      <c r="B29" s="283"/>
      <c r="C29" s="282" t="s">
        <v>524</v>
      </c>
      <c r="D29" s="286" t="s">
        <v>522</v>
      </c>
      <c r="E29" s="286" t="s">
        <v>521</v>
      </c>
      <c r="F29" s="297">
        <v>-687.7</v>
      </c>
      <c r="G29" s="296">
        <v>8165.3</v>
      </c>
    </row>
    <row r="30" spans="2:7">
      <c r="B30" s="283"/>
      <c r="C30" s="282" t="s">
        <v>523</v>
      </c>
      <c r="D30" s="286" t="s">
        <v>522</v>
      </c>
      <c r="E30" s="286" t="s">
        <v>521</v>
      </c>
      <c r="F30" s="297">
        <v>0</v>
      </c>
      <c r="G30" s="296">
        <v>0</v>
      </c>
    </row>
    <row r="31" spans="2:7">
      <c r="B31" s="283"/>
      <c r="C31" s="282"/>
      <c r="D31" s="286"/>
      <c r="E31" s="286"/>
      <c r="F31" s="297"/>
      <c r="G31" s="296"/>
    </row>
    <row r="32" spans="2:7">
      <c r="B32" s="283" t="s">
        <v>520</v>
      </c>
      <c r="C32" s="282" t="s">
        <v>512</v>
      </c>
      <c r="D32" s="286"/>
      <c r="E32" s="286"/>
      <c r="F32" s="297"/>
      <c r="G32" s="296"/>
    </row>
    <row r="33" spans="2:7">
      <c r="B33" s="283"/>
      <c r="C33" s="282" t="s">
        <v>511</v>
      </c>
      <c r="D33" s="286"/>
      <c r="E33" s="286"/>
      <c r="F33" s="297"/>
      <c r="G33" s="296"/>
    </row>
    <row r="34" spans="2:7">
      <c r="B34" s="283"/>
      <c r="C34" s="282"/>
      <c r="D34" s="18"/>
      <c r="E34" s="18"/>
      <c r="F34" s="281"/>
      <c r="G34" s="280"/>
    </row>
    <row r="35" spans="2:7">
      <c r="B35" s="291" t="s">
        <v>515</v>
      </c>
      <c r="C35" s="301"/>
      <c r="D35" s="279"/>
      <c r="E35" s="279"/>
      <c r="F35" s="278">
        <f>SUM(F37:F40)</f>
        <v>0</v>
      </c>
      <c r="G35" s="277">
        <f>SUM(G37:G40)</f>
        <v>0</v>
      </c>
    </row>
    <row r="36" spans="2:7">
      <c r="B36" s="283"/>
      <c r="C36" s="282"/>
      <c r="D36" s="18"/>
      <c r="E36" s="18"/>
      <c r="F36" s="281"/>
      <c r="G36" s="280"/>
    </row>
    <row r="37" spans="2:7">
      <c r="B37" s="283"/>
      <c r="C37" s="282" t="s">
        <v>514</v>
      </c>
      <c r="D37" s="286"/>
      <c r="E37" s="286"/>
      <c r="F37" s="297"/>
      <c r="G37" s="296"/>
    </row>
    <row r="38" spans="2:7">
      <c r="B38" s="283"/>
      <c r="C38" s="282" t="s">
        <v>513</v>
      </c>
      <c r="D38" s="286"/>
      <c r="E38" s="286"/>
      <c r="F38" s="297"/>
      <c r="G38" s="296"/>
    </row>
    <row r="39" spans="2:7">
      <c r="B39" s="283"/>
      <c r="C39" s="282" t="s">
        <v>512</v>
      </c>
      <c r="D39" s="286"/>
      <c r="E39" s="286"/>
      <c r="F39" s="297"/>
      <c r="G39" s="296"/>
    </row>
    <row r="40" spans="2:7">
      <c r="B40" s="283"/>
      <c r="C40" s="282" t="s">
        <v>511</v>
      </c>
      <c r="D40" s="286"/>
      <c r="E40" s="286"/>
      <c r="F40" s="297"/>
      <c r="G40" s="296"/>
    </row>
    <row r="41" spans="2:7">
      <c r="B41" s="283"/>
      <c r="C41" s="282"/>
      <c r="D41" s="18"/>
      <c r="E41" s="18"/>
      <c r="F41" s="281"/>
      <c r="G41" s="280"/>
    </row>
    <row r="42" spans="2:7">
      <c r="B42" s="293"/>
      <c r="C42" s="301" t="s">
        <v>519</v>
      </c>
      <c r="D42" s="18"/>
      <c r="E42" s="18"/>
      <c r="F42" s="278">
        <f>F15+F35</f>
        <v>-135297.54</v>
      </c>
      <c r="G42" s="277">
        <f>G15+G35</f>
        <v>-44313.3</v>
      </c>
    </row>
    <row r="43" spans="2:7">
      <c r="B43" s="293"/>
      <c r="C43" s="292"/>
      <c r="D43" s="18"/>
      <c r="E43" s="18"/>
      <c r="F43" s="281"/>
      <c r="G43" s="280"/>
    </row>
    <row r="44" spans="2:7">
      <c r="B44" s="283"/>
      <c r="C44" s="282"/>
      <c r="D44" s="18"/>
      <c r="E44" s="18"/>
      <c r="F44" s="281"/>
      <c r="G44" s="280"/>
    </row>
    <row r="45" spans="2:7">
      <c r="B45" s="300" t="s">
        <v>518</v>
      </c>
      <c r="C45" s="299"/>
      <c r="D45" s="18"/>
      <c r="E45" s="18"/>
      <c r="F45" s="281"/>
      <c r="G45" s="280"/>
    </row>
    <row r="46" spans="2:7">
      <c r="B46" s="293"/>
      <c r="C46" s="292"/>
      <c r="D46" s="18"/>
      <c r="E46" s="18"/>
      <c r="F46" s="281"/>
      <c r="G46" s="280"/>
    </row>
    <row r="47" spans="2:7">
      <c r="B47" s="852" t="s">
        <v>517</v>
      </c>
      <c r="C47" s="853"/>
      <c r="D47" s="279"/>
      <c r="E47" s="279"/>
      <c r="F47" s="278">
        <f>SUM(F48:F53)</f>
        <v>0</v>
      </c>
      <c r="G47" s="277">
        <f>SUM(G48:G53)</f>
        <v>0</v>
      </c>
    </row>
    <row r="48" spans="2:7">
      <c r="B48" s="283"/>
      <c r="C48" s="282" t="s">
        <v>516</v>
      </c>
      <c r="D48" s="286"/>
      <c r="E48" s="286"/>
      <c r="F48" s="297"/>
      <c r="G48" s="296"/>
    </row>
    <row r="49" spans="2:7">
      <c r="B49" s="283"/>
      <c r="C49" s="282"/>
      <c r="D49" s="286"/>
      <c r="E49" s="286"/>
      <c r="F49" s="297"/>
      <c r="G49" s="296"/>
    </row>
    <row r="50" spans="2:7">
      <c r="B50" s="283"/>
      <c r="C50" s="282"/>
      <c r="D50" s="286"/>
      <c r="E50" s="286"/>
      <c r="F50" s="297"/>
      <c r="G50" s="296"/>
    </row>
    <row r="51" spans="2:7">
      <c r="B51" s="283"/>
      <c r="C51" s="282"/>
      <c r="D51" s="286"/>
      <c r="E51" s="286"/>
      <c r="F51" s="297"/>
      <c r="G51" s="296"/>
    </row>
    <row r="52" spans="2:7">
      <c r="B52" s="298"/>
      <c r="C52" s="282" t="s">
        <v>512</v>
      </c>
      <c r="D52" s="286"/>
      <c r="E52" s="286"/>
      <c r="F52" s="297"/>
      <c r="G52" s="296"/>
    </row>
    <row r="53" spans="2:7">
      <c r="B53" s="283"/>
      <c r="C53" s="282" t="s">
        <v>511</v>
      </c>
      <c r="D53" s="286"/>
      <c r="E53" s="286"/>
      <c r="F53" s="297"/>
      <c r="G53" s="296"/>
    </row>
    <row r="54" spans="2:7">
      <c r="B54" s="283"/>
      <c r="C54" s="282"/>
      <c r="D54" s="18"/>
      <c r="E54" s="18"/>
      <c r="F54" s="281"/>
      <c r="G54" s="280"/>
    </row>
    <row r="55" spans="2:7">
      <c r="B55" s="852" t="s">
        <v>515</v>
      </c>
      <c r="C55" s="853"/>
      <c r="D55" s="279"/>
      <c r="E55" s="279"/>
      <c r="F55" s="278">
        <f>SUM(F56:F59)</f>
        <v>0</v>
      </c>
      <c r="G55" s="277">
        <f>SUM(G56:G59)</f>
        <v>0</v>
      </c>
    </row>
    <row r="56" spans="2:7">
      <c r="B56" s="283"/>
      <c r="C56" s="282" t="s">
        <v>514</v>
      </c>
      <c r="D56" s="286"/>
      <c r="E56" s="286"/>
      <c r="F56" s="297"/>
      <c r="G56" s="296"/>
    </row>
    <row r="57" spans="2:7">
      <c r="B57" s="283"/>
      <c r="C57" s="282" t="s">
        <v>513</v>
      </c>
      <c r="D57" s="286"/>
      <c r="E57" s="286"/>
      <c r="F57" s="297"/>
      <c r="G57" s="296"/>
    </row>
    <row r="58" spans="2:7">
      <c r="B58" s="283"/>
      <c r="C58" s="282" t="s">
        <v>512</v>
      </c>
      <c r="D58" s="286"/>
      <c r="E58" s="286"/>
      <c r="F58" s="297"/>
      <c r="G58" s="296"/>
    </row>
    <row r="59" spans="2:7">
      <c r="B59" s="283"/>
      <c r="C59" s="282" t="s">
        <v>511</v>
      </c>
      <c r="D59" s="286"/>
      <c r="E59" s="286"/>
      <c r="F59" s="297"/>
      <c r="G59" s="296"/>
    </row>
    <row r="60" spans="2:7">
      <c r="B60" s="283"/>
      <c r="C60" s="282"/>
      <c r="D60" s="18"/>
      <c r="E60" s="18"/>
      <c r="F60" s="281"/>
      <c r="G60" s="280"/>
    </row>
    <row r="61" spans="2:7">
      <c r="B61" s="295"/>
      <c r="C61" s="294" t="s">
        <v>510</v>
      </c>
      <c r="D61" s="18"/>
      <c r="E61" s="18"/>
      <c r="F61" s="278">
        <f>F47+F55</f>
        <v>0</v>
      </c>
      <c r="G61" s="277">
        <f>G47+G55</f>
        <v>0</v>
      </c>
    </row>
    <row r="62" spans="2:7">
      <c r="B62" s="293"/>
      <c r="C62" s="292"/>
      <c r="D62" s="18"/>
      <c r="E62" s="18"/>
      <c r="F62" s="281"/>
      <c r="G62" s="280"/>
    </row>
    <row r="63" spans="2:7">
      <c r="B63" s="293"/>
      <c r="C63" s="292"/>
      <c r="D63" s="18"/>
      <c r="E63" s="18"/>
      <c r="F63" s="281"/>
      <c r="G63" s="280"/>
    </row>
    <row r="64" spans="2:7">
      <c r="B64" s="291" t="s">
        <v>509</v>
      </c>
      <c r="C64" s="290"/>
      <c r="D64" s="279"/>
      <c r="E64" s="279"/>
      <c r="F64" s="278">
        <f>SUM(F65:F70)</f>
        <v>0</v>
      </c>
      <c r="G64" s="277">
        <f>SUM(G65:G70)</f>
        <v>0</v>
      </c>
    </row>
    <row r="65" spans="2:7">
      <c r="B65" s="283"/>
      <c r="C65" s="289"/>
      <c r="D65" s="286"/>
      <c r="E65" s="286"/>
      <c r="F65" s="285"/>
      <c r="G65" s="284"/>
    </row>
    <row r="66" spans="2:7">
      <c r="B66" s="283"/>
      <c r="C66" s="289"/>
      <c r="D66" s="286"/>
      <c r="E66" s="286"/>
      <c r="F66" s="285"/>
      <c r="G66" s="284"/>
    </row>
    <row r="67" spans="2:7">
      <c r="B67" s="283"/>
      <c r="C67" s="289"/>
      <c r="D67" s="286"/>
      <c r="E67" s="286"/>
      <c r="F67" s="285"/>
      <c r="G67" s="284"/>
    </row>
    <row r="68" spans="2:7">
      <c r="B68" s="283"/>
      <c r="C68" s="289"/>
      <c r="D68" s="286"/>
      <c r="E68" s="286"/>
      <c r="F68" s="285"/>
      <c r="G68" s="284"/>
    </row>
    <row r="69" spans="2:7">
      <c r="B69" s="283"/>
      <c r="C69" s="289"/>
      <c r="D69" s="286"/>
      <c r="E69" s="286"/>
      <c r="F69" s="285"/>
      <c r="G69" s="284"/>
    </row>
    <row r="70" spans="2:7">
      <c r="B70" s="288"/>
      <c r="C70" s="287"/>
      <c r="D70" s="286"/>
      <c r="E70" s="286"/>
      <c r="F70" s="285"/>
      <c r="G70" s="284"/>
    </row>
    <row r="71" spans="2:7">
      <c r="B71" s="283"/>
      <c r="C71" s="282"/>
      <c r="D71" s="18"/>
      <c r="E71" s="18"/>
      <c r="F71" s="281"/>
      <c r="G71" s="280"/>
    </row>
    <row r="72" spans="2:7">
      <c r="B72" s="854" t="s">
        <v>508</v>
      </c>
      <c r="C72" s="855"/>
      <c r="D72" s="279"/>
      <c r="E72" s="279"/>
      <c r="F72" s="278">
        <f>F42+F61+F64</f>
        <v>-135297.54</v>
      </c>
      <c r="G72" s="277">
        <f>G42+G61+G64</f>
        <v>-44313.3</v>
      </c>
    </row>
    <row r="73" spans="2:7" ht="15.75" thickBot="1">
      <c r="B73" s="276"/>
      <c r="C73" s="275"/>
      <c r="D73" s="274"/>
      <c r="E73" s="274"/>
      <c r="F73" s="274"/>
      <c r="G73" s="273"/>
    </row>
    <row r="74" spans="2:7" ht="15.75" thickTop="1"/>
    <row r="75" spans="2:7">
      <c r="B75" s="272" t="s">
        <v>1</v>
      </c>
      <c r="C75" s="272"/>
      <c r="D75" s="272"/>
      <c r="E75" s="272"/>
      <c r="F75" s="272"/>
      <c r="G75" s="272"/>
    </row>
    <row r="79" spans="2:7" ht="15.75" customHeight="1"/>
    <row r="81" spans="2:11" customFormat="1" ht="18" customHeight="1">
      <c r="B81" s="1"/>
      <c r="C81" s="1"/>
      <c r="D81" s="1"/>
      <c r="E81" s="1"/>
      <c r="F81" s="1"/>
      <c r="G81" s="1"/>
      <c r="H81" s="1"/>
      <c r="I81" s="1"/>
      <c r="J81" s="1"/>
      <c r="K81" s="1"/>
    </row>
    <row r="82" spans="2:11" customFormat="1">
      <c r="B82" s="1"/>
      <c r="C82" s="1"/>
      <c r="D82" s="1"/>
      <c r="E82" s="1"/>
      <c r="F82" s="1"/>
      <c r="G82" s="1"/>
      <c r="H82" s="1"/>
      <c r="I82" s="1"/>
      <c r="J82" s="1"/>
      <c r="K82" s="1"/>
    </row>
    <row r="83" spans="2:11" customFormat="1">
      <c r="B83" s="1"/>
      <c r="C83" s="1"/>
      <c r="D83" s="1"/>
      <c r="E83" s="1"/>
      <c r="F83" s="1"/>
      <c r="G83" s="1"/>
      <c r="H83" s="1"/>
      <c r="I83" s="1"/>
      <c r="J83" s="1"/>
      <c r="K83" s="1"/>
    </row>
  </sheetData>
  <mergeCells count="11">
    <mergeCell ref="B55:C55"/>
    <mergeCell ref="B72:C72"/>
    <mergeCell ref="B2:G2"/>
    <mergeCell ref="F4:G4"/>
    <mergeCell ref="B7:C8"/>
    <mergeCell ref="D7:D8"/>
    <mergeCell ref="E7:E8"/>
    <mergeCell ref="F7:F8"/>
    <mergeCell ref="G7:G8"/>
    <mergeCell ref="B11:C11"/>
    <mergeCell ref="B47:C47"/>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75"/>
  <sheetViews>
    <sheetView topLeftCell="A55" workbookViewId="0">
      <selection activeCell="E78" sqref="E78"/>
    </sheetView>
  </sheetViews>
  <sheetFormatPr baseColWidth="10" defaultRowHeight="15"/>
  <cols>
    <col min="1" max="1" width="1.7109375" style="60" customWidth="1"/>
    <col min="2" max="2" width="10.7109375" style="60" customWidth="1"/>
    <col min="3" max="3" width="61.140625" style="60" customWidth="1"/>
    <col min="4" max="5" width="20.7109375" style="60" customWidth="1"/>
    <col min="6" max="8" width="11.42578125" style="60"/>
    <col min="9" max="11" width="11.42578125" style="60" hidden="1" customWidth="1"/>
    <col min="12" max="16384" width="11.42578125" style="60"/>
  </cols>
  <sheetData>
    <row r="1" spans="1:11" ht="7.5" customHeight="1" thickBot="1">
      <c r="A1" s="377"/>
      <c r="B1" s="377"/>
      <c r="C1" s="377"/>
      <c r="D1" s="377"/>
      <c r="E1" s="377"/>
    </row>
    <row r="2" spans="1:11" ht="22.5" customHeight="1" thickTop="1">
      <c r="A2" s="376"/>
      <c r="B2" s="874" t="s">
        <v>575</v>
      </c>
      <c r="C2" s="875"/>
      <c r="D2" s="875"/>
      <c r="E2" s="876"/>
    </row>
    <row r="3" spans="1:11" ht="22.5" customHeight="1">
      <c r="A3" s="376"/>
      <c r="B3" s="877" t="s">
        <v>574</v>
      </c>
      <c r="C3" s="878"/>
      <c r="D3" s="878"/>
      <c r="E3" s="879"/>
    </row>
    <row r="4" spans="1:11" ht="22.5" customHeight="1">
      <c r="A4" s="376"/>
      <c r="B4" s="880" t="s">
        <v>410</v>
      </c>
      <c r="C4" s="847"/>
      <c r="D4" s="847"/>
      <c r="E4" s="881"/>
    </row>
    <row r="5" spans="1:11">
      <c r="A5" s="376"/>
      <c r="B5" s="882" t="s">
        <v>411</v>
      </c>
      <c r="C5" s="883"/>
      <c r="D5" s="375"/>
      <c r="E5" s="261" t="s">
        <v>476</v>
      </c>
    </row>
    <row r="6" spans="1:11" ht="6" customHeight="1" thickBot="1">
      <c r="A6" s="369"/>
      <c r="B6" s="374"/>
      <c r="C6" s="373"/>
      <c r="D6" s="372"/>
      <c r="E6" s="371"/>
    </row>
    <row r="7" spans="1:11" ht="6" customHeight="1" thickTop="1" thickBot="1">
      <c r="A7" s="369"/>
      <c r="B7" s="370"/>
      <c r="C7" s="884"/>
      <c r="D7" s="884"/>
      <c r="E7" s="884"/>
    </row>
    <row r="8" spans="1:11" ht="23.25" customHeight="1" thickTop="1" thickBot="1">
      <c r="A8" s="369"/>
      <c r="B8" s="368" t="s">
        <v>408</v>
      </c>
      <c r="C8" s="367" t="s">
        <v>573</v>
      </c>
      <c r="D8" s="366" t="s">
        <v>572</v>
      </c>
      <c r="E8" s="365" t="s">
        <v>571</v>
      </c>
    </row>
    <row r="9" spans="1:11" ht="6" customHeight="1" thickTop="1" thickBot="1"/>
    <row r="10" spans="1:11" ht="15.75" thickTop="1">
      <c r="B10" s="364"/>
      <c r="C10" s="363"/>
      <c r="D10" s="362"/>
      <c r="E10" s="361"/>
    </row>
    <row r="11" spans="1:11">
      <c r="B11" s="350" t="s">
        <v>404</v>
      </c>
      <c r="C11" s="349" t="s">
        <v>570</v>
      </c>
      <c r="D11" s="360"/>
      <c r="E11" s="359"/>
    </row>
    <row r="12" spans="1:11">
      <c r="B12" s="342" t="s">
        <v>400</v>
      </c>
      <c r="C12" s="354" t="s">
        <v>399</v>
      </c>
      <c r="D12" s="340">
        <f>SUM(D13:D19)</f>
        <v>291</v>
      </c>
      <c r="E12" s="339">
        <f>SUM(E13:E19)</f>
        <v>901909.91</v>
      </c>
    </row>
    <row r="13" spans="1:11">
      <c r="B13" s="353" t="s">
        <v>396</v>
      </c>
      <c r="C13" s="331" t="s">
        <v>395</v>
      </c>
      <c r="D13" s="329">
        <f t="shared" ref="D13:D19" si="0">ABS(IF(I13&gt;=0,0,I13))</f>
        <v>0</v>
      </c>
      <c r="E13" s="330">
        <f t="shared" ref="E13:E19" si="1">ABS(IF(I13&lt;=0,0,I13))</f>
        <v>901909.91</v>
      </c>
      <c r="I13" s="60">
        <f t="shared" ref="I13:I19" si="2">J13-K13</f>
        <v>901909.91</v>
      </c>
      <c r="J13" s="60">
        <v>13552.06</v>
      </c>
      <c r="K13" s="60">
        <v>-888357.85</v>
      </c>
    </row>
    <row r="14" spans="1:11">
      <c r="B14" s="353" t="s">
        <v>362</v>
      </c>
      <c r="C14" s="331" t="s">
        <v>361</v>
      </c>
      <c r="D14" s="329">
        <f t="shared" si="0"/>
        <v>291</v>
      </c>
      <c r="E14" s="330">
        <f t="shared" si="1"/>
        <v>0</v>
      </c>
      <c r="I14" s="60">
        <f t="shared" si="2"/>
        <v>-291</v>
      </c>
      <c r="J14" s="60">
        <v>3.31</v>
      </c>
      <c r="K14" s="60">
        <v>294.31</v>
      </c>
    </row>
    <row r="15" spans="1:11">
      <c r="B15" s="355" t="s">
        <v>332</v>
      </c>
      <c r="C15" s="331" t="s">
        <v>331</v>
      </c>
      <c r="D15" s="329">
        <f t="shared" si="0"/>
        <v>0</v>
      </c>
      <c r="E15" s="330">
        <f t="shared" si="1"/>
        <v>0</v>
      </c>
      <c r="I15" s="60">
        <f t="shared" si="2"/>
        <v>0</v>
      </c>
      <c r="J15" s="60">
        <v>0</v>
      </c>
      <c r="K15" s="60">
        <v>0</v>
      </c>
    </row>
    <row r="16" spans="1:11">
      <c r="B16" s="353" t="s">
        <v>310</v>
      </c>
      <c r="C16" s="331" t="s">
        <v>569</v>
      </c>
      <c r="D16" s="329">
        <f t="shared" si="0"/>
        <v>0</v>
      </c>
      <c r="E16" s="330">
        <f t="shared" si="1"/>
        <v>0</v>
      </c>
      <c r="I16" s="60">
        <f t="shared" si="2"/>
        <v>0</v>
      </c>
      <c r="J16" s="60">
        <v>0</v>
      </c>
      <c r="K16" s="60">
        <v>0</v>
      </c>
    </row>
    <row r="17" spans="2:11">
      <c r="B17" s="353" t="s">
        <v>286</v>
      </c>
      <c r="C17" s="331" t="s">
        <v>285</v>
      </c>
      <c r="D17" s="329">
        <f t="shared" si="0"/>
        <v>0</v>
      </c>
      <c r="E17" s="330">
        <f t="shared" si="1"/>
        <v>0</v>
      </c>
      <c r="I17" s="60">
        <f t="shared" si="2"/>
        <v>0</v>
      </c>
      <c r="J17" s="60">
        <v>0</v>
      </c>
      <c r="K17" s="60">
        <v>0</v>
      </c>
    </row>
    <row r="18" spans="2:11">
      <c r="B18" s="353" t="s">
        <v>276</v>
      </c>
      <c r="C18" s="331" t="s">
        <v>275</v>
      </c>
      <c r="D18" s="329">
        <f t="shared" si="0"/>
        <v>0</v>
      </c>
      <c r="E18" s="330">
        <f t="shared" si="1"/>
        <v>0</v>
      </c>
      <c r="I18" s="60">
        <f t="shared" si="2"/>
        <v>0</v>
      </c>
      <c r="J18" s="60">
        <v>0</v>
      </c>
      <c r="K18" s="60">
        <v>0</v>
      </c>
    </row>
    <row r="19" spans="2:11">
      <c r="B19" s="353" t="s">
        <v>264</v>
      </c>
      <c r="C19" s="358" t="s">
        <v>263</v>
      </c>
      <c r="D19" s="329">
        <f t="shared" si="0"/>
        <v>0</v>
      </c>
      <c r="E19" s="330">
        <f t="shared" si="1"/>
        <v>0</v>
      </c>
      <c r="I19" s="60">
        <f t="shared" si="2"/>
        <v>0</v>
      </c>
      <c r="J19" s="60">
        <v>0</v>
      </c>
      <c r="K19" s="60">
        <v>0</v>
      </c>
    </row>
    <row r="20" spans="2:11">
      <c r="B20" s="346"/>
      <c r="C20" s="357"/>
      <c r="D20" s="329"/>
      <c r="E20" s="330"/>
    </row>
    <row r="21" spans="2:11">
      <c r="B21" s="342" t="s">
        <v>239</v>
      </c>
      <c r="C21" s="354" t="s">
        <v>238</v>
      </c>
      <c r="D21" s="340">
        <f>SUM(D22:D30)</f>
        <v>89.8799999999992</v>
      </c>
      <c r="E21" s="339">
        <f>SUM(E22:E30)</f>
        <v>0</v>
      </c>
    </row>
    <row r="22" spans="2:11">
      <c r="B22" s="353" t="s">
        <v>237</v>
      </c>
      <c r="C22" s="331" t="s">
        <v>236</v>
      </c>
      <c r="D22" s="329">
        <f>ABS(IF(I22&gt;=0,0,I22))</f>
        <v>0</v>
      </c>
      <c r="E22" s="330">
        <f>ABS(IF(I22&lt;=0,0,I22))</f>
        <v>0</v>
      </c>
      <c r="I22" s="60">
        <f t="shared" ref="I22:I30" si="3">J22-K22</f>
        <v>0</v>
      </c>
      <c r="J22" s="60">
        <v>0</v>
      </c>
      <c r="K22" s="60">
        <v>0</v>
      </c>
    </row>
    <row r="23" spans="2:11">
      <c r="B23" s="353" t="s">
        <v>220</v>
      </c>
      <c r="C23" s="331" t="s">
        <v>219</v>
      </c>
      <c r="D23" s="329">
        <f>ABS(IF(I23&gt;=0,0,I23))</f>
        <v>0</v>
      </c>
      <c r="E23" s="330">
        <f>ABS(IF(I23&lt;=0,0,I23))</f>
        <v>0</v>
      </c>
      <c r="I23" s="60">
        <f t="shared" si="3"/>
        <v>0</v>
      </c>
      <c r="J23" s="60">
        <v>0</v>
      </c>
      <c r="K23" s="60">
        <v>0</v>
      </c>
    </row>
    <row r="24" spans="2:11">
      <c r="B24" s="353" t="s">
        <v>198</v>
      </c>
      <c r="C24" s="331" t="s">
        <v>197</v>
      </c>
      <c r="D24" s="329">
        <f>ABS(IF(I24&gt;=0,0,I24))</f>
        <v>0</v>
      </c>
      <c r="E24" s="330">
        <f>ABS(IF(I24&lt;=0,0,I24))</f>
        <v>0</v>
      </c>
      <c r="I24" s="60">
        <f t="shared" si="3"/>
        <v>0</v>
      </c>
      <c r="J24" s="60">
        <v>0</v>
      </c>
      <c r="K24" s="60">
        <v>0</v>
      </c>
    </row>
    <row r="25" spans="2:11">
      <c r="B25" s="353" t="s">
        <v>166</v>
      </c>
      <c r="C25" s="331" t="s">
        <v>165</v>
      </c>
      <c r="D25" s="329">
        <f>ABS(IF(I25&gt;=0,0,I25))</f>
        <v>0</v>
      </c>
      <c r="E25" s="330">
        <f>ABS(IF(I25&lt;=0,0,I25))</f>
        <v>0</v>
      </c>
      <c r="I25" s="60">
        <f t="shared" si="3"/>
        <v>0</v>
      </c>
      <c r="J25" s="60">
        <v>14159</v>
      </c>
      <c r="K25" s="60">
        <v>14159</v>
      </c>
    </row>
    <row r="26" spans="2:11">
      <c r="B26" s="353" t="s">
        <v>128</v>
      </c>
      <c r="C26" s="331" t="s">
        <v>127</v>
      </c>
      <c r="D26" s="329">
        <f>ABS(IF(I26&gt;=0,0,I26))</f>
        <v>0</v>
      </c>
      <c r="E26" s="330">
        <f>ABS(IF(I26&lt;=0,0,I26))</f>
        <v>0</v>
      </c>
      <c r="I26" s="60">
        <f t="shared" si="3"/>
        <v>0</v>
      </c>
      <c r="J26" s="60">
        <v>0</v>
      </c>
      <c r="K26" s="60">
        <v>0</v>
      </c>
    </row>
    <row r="27" spans="2:11">
      <c r="B27" s="353" t="s">
        <v>105</v>
      </c>
      <c r="C27" s="331" t="s">
        <v>104</v>
      </c>
      <c r="D27" s="330">
        <f>ABS(IF(I27&lt;=0,0,I27))</f>
        <v>89.8799999999992</v>
      </c>
      <c r="E27" s="329">
        <f>ABS(IF(I27&gt;=0,0,I27))</f>
        <v>0</v>
      </c>
      <c r="I27" s="60">
        <f t="shared" si="3"/>
        <v>89.8799999999992</v>
      </c>
      <c r="J27" s="60">
        <v>4883.4399999999996</v>
      </c>
      <c r="K27" s="60">
        <v>4793.5600000000004</v>
      </c>
    </row>
    <row r="28" spans="2:11">
      <c r="B28" s="353" t="s">
        <v>85</v>
      </c>
      <c r="C28" s="331" t="s">
        <v>84</v>
      </c>
      <c r="D28" s="329">
        <f>ABS(IF(I28&gt;=0,0,I28))</f>
        <v>0</v>
      </c>
      <c r="E28" s="330">
        <f>ABS(IF(I28&lt;=0,0,I28))</f>
        <v>0</v>
      </c>
      <c r="I28" s="60">
        <f t="shared" si="3"/>
        <v>0</v>
      </c>
      <c r="J28" s="60">
        <v>0</v>
      </c>
      <c r="K28" s="60">
        <v>0</v>
      </c>
    </row>
    <row r="29" spans="2:11">
      <c r="B29" s="353" t="s">
        <v>62</v>
      </c>
      <c r="C29" s="356" t="s">
        <v>61</v>
      </c>
      <c r="D29" s="330">
        <f>ABS(IF(I29&lt;=0,0,I29))</f>
        <v>0</v>
      </c>
      <c r="E29" s="329">
        <f>ABS(IF(I29&gt;=0,0,I29))</f>
        <v>0</v>
      </c>
      <c r="I29" s="60">
        <f t="shared" si="3"/>
        <v>0</v>
      </c>
      <c r="J29" s="60">
        <v>0</v>
      </c>
      <c r="K29" s="60">
        <v>0</v>
      </c>
    </row>
    <row r="30" spans="2:11">
      <c r="B30" s="353" t="s">
        <v>39</v>
      </c>
      <c r="C30" s="356" t="s">
        <v>38</v>
      </c>
      <c r="D30" s="329">
        <f>ABS(IF(I30&gt;=0,0,I30))</f>
        <v>0</v>
      </c>
      <c r="E30" s="330">
        <f>ABS(IF(I30&lt;=0,0,I30))</f>
        <v>0</v>
      </c>
      <c r="I30" s="60">
        <f t="shared" si="3"/>
        <v>0</v>
      </c>
      <c r="J30" s="60">
        <v>0</v>
      </c>
      <c r="K30" s="60">
        <v>0</v>
      </c>
    </row>
    <row r="31" spans="2:11">
      <c r="B31" s="346"/>
      <c r="C31" s="356"/>
      <c r="D31" s="344"/>
      <c r="E31" s="343"/>
      <c r="J31" s="60">
        <f>((((SUM(J13:J26)-J27)+J28)-J29)+J30)</f>
        <v>22830.93</v>
      </c>
      <c r="K31" s="60">
        <f>((((SUM(K13:K26)-K27)+K28)-K29)+K30)</f>
        <v>-878698.1</v>
      </c>
    </row>
    <row r="32" spans="2:11">
      <c r="B32" s="350" t="s">
        <v>402</v>
      </c>
      <c r="C32" s="349" t="s">
        <v>568</v>
      </c>
      <c r="D32" s="348"/>
      <c r="E32" s="347"/>
    </row>
    <row r="33" spans="2:11">
      <c r="B33" s="342" t="s">
        <v>398</v>
      </c>
      <c r="C33" s="354" t="s">
        <v>397</v>
      </c>
      <c r="D33" s="340">
        <f>SUM(D34:D41)</f>
        <v>90984.24</v>
      </c>
      <c r="E33" s="339">
        <f>SUM(E34:E41)</f>
        <v>0</v>
      </c>
    </row>
    <row r="34" spans="2:11">
      <c r="B34" s="353" t="s">
        <v>394</v>
      </c>
      <c r="C34" s="331" t="s">
        <v>393</v>
      </c>
      <c r="D34" s="330">
        <f t="shared" ref="D34:D41" si="4">ABS(IF(I34&lt;=0,0,I34))</f>
        <v>90984.24</v>
      </c>
      <c r="E34" s="329">
        <f t="shared" ref="E34:E41" si="5">ABS(IF(I34&gt;=0,0,I34))</f>
        <v>0</v>
      </c>
      <c r="I34" s="60">
        <f t="shared" ref="I34:I41" si="6">J34-K34</f>
        <v>90984.24</v>
      </c>
      <c r="J34" s="60">
        <v>-44313.3</v>
      </c>
      <c r="K34" s="60">
        <v>-135297.54</v>
      </c>
    </row>
    <row r="35" spans="2:11">
      <c r="B35" s="353" t="s">
        <v>354</v>
      </c>
      <c r="C35" s="331" t="s">
        <v>353</v>
      </c>
      <c r="D35" s="330">
        <f t="shared" si="4"/>
        <v>0</v>
      </c>
      <c r="E35" s="329">
        <f t="shared" si="5"/>
        <v>0</v>
      </c>
      <c r="I35" s="60">
        <f t="shared" si="6"/>
        <v>0</v>
      </c>
      <c r="J35" s="60">
        <v>0</v>
      </c>
      <c r="K35" s="60">
        <v>0</v>
      </c>
    </row>
    <row r="36" spans="2:11">
      <c r="B36" s="353" t="s">
        <v>336</v>
      </c>
      <c r="C36" s="331" t="s">
        <v>335</v>
      </c>
      <c r="D36" s="330">
        <f t="shared" si="4"/>
        <v>0</v>
      </c>
      <c r="E36" s="329">
        <f t="shared" si="5"/>
        <v>0</v>
      </c>
      <c r="I36" s="60">
        <f t="shared" si="6"/>
        <v>0</v>
      </c>
      <c r="J36" s="60">
        <v>0</v>
      </c>
      <c r="K36" s="60">
        <v>0</v>
      </c>
    </row>
    <row r="37" spans="2:11">
      <c r="B37" s="353" t="s">
        <v>320</v>
      </c>
      <c r="C37" s="331" t="s">
        <v>567</v>
      </c>
      <c r="D37" s="330">
        <f t="shared" si="4"/>
        <v>0</v>
      </c>
      <c r="E37" s="329">
        <f t="shared" si="5"/>
        <v>0</v>
      </c>
      <c r="I37" s="60">
        <f t="shared" si="6"/>
        <v>0</v>
      </c>
      <c r="J37" s="60">
        <v>0</v>
      </c>
      <c r="K37" s="60">
        <v>0</v>
      </c>
    </row>
    <row r="38" spans="2:11">
      <c r="B38" s="353" t="s">
        <v>308</v>
      </c>
      <c r="C38" s="331" t="s">
        <v>307</v>
      </c>
      <c r="D38" s="330">
        <f t="shared" si="4"/>
        <v>0</v>
      </c>
      <c r="E38" s="329">
        <f t="shared" si="5"/>
        <v>0</v>
      </c>
      <c r="I38" s="60">
        <f t="shared" si="6"/>
        <v>0</v>
      </c>
      <c r="J38" s="60">
        <v>0</v>
      </c>
      <c r="K38" s="60">
        <v>0</v>
      </c>
    </row>
    <row r="39" spans="2:11">
      <c r="B39" s="355" t="s">
        <v>290</v>
      </c>
      <c r="C39" s="331" t="s">
        <v>566</v>
      </c>
      <c r="D39" s="330">
        <f t="shared" si="4"/>
        <v>0</v>
      </c>
      <c r="E39" s="329">
        <f t="shared" si="5"/>
        <v>0</v>
      </c>
      <c r="I39" s="60">
        <f t="shared" si="6"/>
        <v>0</v>
      </c>
      <c r="J39" s="60">
        <v>0</v>
      </c>
      <c r="K39" s="60">
        <v>0</v>
      </c>
    </row>
    <row r="40" spans="2:11">
      <c r="B40" s="355" t="s">
        <v>266</v>
      </c>
      <c r="C40" s="331" t="s">
        <v>265</v>
      </c>
      <c r="D40" s="330">
        <f t="shared" si="4"/>
        <v>0</v>
      </c>
      <c r="E40" s="329">
        <f t="shared" si="5"/>
        <v>0</v>
      </c>
      <c r="I40" s="60">
        <f t="shared" si="6"/>
        <v>0</v>
      </c>
      <c r="J40" s="60">
        <v>0</v>
      </c>
      <c r="K40" s="60">
        <v>0</v>
      </c>
    </row>
    <row r="41" spans="2:11">
      <c r="B41" s="355" t="s">
        <v>248</v>
      </c>
      <c r="C41" s="331" t="s">
        <v>247</v>
      </c>
      <c r="D41" s="330">
        <f t="shared" si="4"/>
        <v>0</v>
      </c>
      <c r="E41" s="329">
        <f t="shared" si="5"/>
        <v>0</v>
      </c>
      <c r="I41" s="60">
        <f t="shared" si="6"/>
        <v>0</v>
      </c>
      <c r="J41" s="60">
        <v>0</v>
      </c>
      <c r="K41" s="60">
        <v>0</v>
      </c>
    </row>
    <row r="42" spans="2:11">
      <c r="B42" s="350"/>
      <c r="C42" s="351"/>
      <c r="D42" s="344"/>
      <c r="E42" s="343"/>
    </row>
    <row r="43" spans="2:11">
      <c r="B43" s="342" t="s">
        <v>228</v>
      </c>
      <c r="C43" s="354" t="s">
        <v>227</v>
      </c>
      <c r="D43" s="340">
        <f>SUM(D44:D49)</f>
        <v>0</v>
      </c>
      <c r="E43" s="339">
        <f>SUM(E44:E49)</f>
        <v>0</v>
      </c>
    </row>
    <row r="44" spans="2:11">
      <c r="B44" s="353" t="s">
        <v>224</v>
      </c>
      <c r="C44" s="331" t="s">
        <v>223</v>
      </c>
      <c r="D44" s="330">
        <f t="shared" ref="D44:D49" si="7">ABS(IF(I44&lt;=0,0,I44))</f>
        <v>0</v>
      </c>
      <c r="E44" s="329">
        <f t="shared" ref="E44:E49" si="8">ABS(IF(I44&gt;=0,0,I44))</f>
        <v>0</v>
      </c>
      <c r="I44" s="60">
        <f t="shared" ref="I44:I49" si="9">J44-K44</f>
        <v>0</v>
      </c>
      <c r="J44" s="60">
        <v>0</v>
      </c>
      <c r="K44" s="60">
        <v>0</v>
      </c>
    </row>
    <row r="45" spans="2:11">
      <c r="B45" s="353" t="s">
        <v>212</v>
      </c>
      <c r="C45" s="331" t="s">
        <v>211</v>
      </c>
      <c r="D45" s="330">
        <f t="shared" si="7"/>
        <v>0</v>
      </c>
      <c r="E45" s="329">
        <f t="shared" si="8"/>
        <v>0</v>
      </c>
      <c r="I45" s="60">
        <f t="shared" si="9"/>
        <v>0</v>
      </c>
      <c r="J45" s="60">
        <v>0</v>
      </c>
      <c r="K45" s="60">
        <v>0</v>
      </c>
    </row>
    <row r="46" spans="2:11">
      <c r="B46" s="353" t="s">
        <v>196</v>
      </c>
      <c r="C46" s="331" t="s">
        <v>195</v>
      </c>
      <c r="D46" s="330">
        <f t="shared" si="7"/>
        <v>0</v>
      </c>
      <c r="E46" s="329">
        <f t="shared" si="8"/>
        <v>0</v>
      </c>
      <c r="I46" s="60">
        <f t="shared" si="9"/>
        <v>0</v>
      </c>
      <c r="J46" s="60">
        <v>0</v>
      </c>
      <c r="K46" s="60">
        <v>0</v>
      </c>
    </row>
    <row r="47" spans="2:11">
      <c r="B47" s="353" t="s">
        <v>170</v>
      </c>
      <c r="C47" s="331" t="s">
        <v>169</v>
      </c>
      <c r="D47" s="330">
        <f t="shared" si="7"/>
        <v>0</v>
      </c>
      <c r="E47" s="329">
        <f t="shared" si="8"/>
        <v>0</v>
      </c>
      <c r="I47" s="60">
        <f t="shared" si="9"/>
        <v>0</v>
      </c>
      <c r="J47" s="60">
        <v>0</v>
      </c>
      <c r="K47" s="60">
        <v>0</v>
      </c>
    </row>
    <row r="48" spans="2:11">
      <c r="B48" s="353" t="s">
        <v>154</v>
      </c>
      <c r="C48" s="331" t="s">
        <v>565</v>
      </c>
      <c r="D48" s="330">
        <f t="shared" si="7"/>
        <v>0</v>
      </c>
      <c r="E48" s="329">
        <f t="shared" si="8"/>
        <v>0</v>
      </c>
      <c r="I48" s="60">
        <f t="shared" si="9"/>
        <v>0</v>
      </c>
      <c r="J48" s="60">
        <v>0</v>
      </c>
      <c r="K48" s="60">
        <v>0</v>
      </c>
    </row>
    <row r="49" spans="2:11">
      <c r="B49" s="353" t="s">
        <v>126</v>
      </c>
      <c r="C49" s="331" t="s">
        <v>125</v>
      </c>
      <c r="D49" s="330">
        <f t="shared" si="7"/>
        <v>0</v>
      </c>
      <c r="E49" s="329">
        <f t="shared" si="8"/>
        <v>0</v>
      </c>
      <c r="I49" s="60">
        <f t="shared" si="9"/>
        <v>0</v>
      </c>
      <c r="J49" s="60">
        <v>0</v>
      </c>
      <c r="K49" s="60">
        <v>0</v>
      </c>
    </row>
    <row r="50" spans="2:11">
      <c r="B50" s="352"/>
      <c r="C50" s="351"/>
      <c r="D50" s="344"/>
      <c r="E50" s="343"/>
    </row>
    <row r="51" spans="2:11">
      <c r="B51" s="350" t="s">
        <v>98</v>
      </c>
      <c r="C51" s="349" t="s">
        <v>564</v>
      </c>
      <c r="D51" s="348"/>
      <c r="E51" s="347"/>
    </row>
    <row r="52" spans="2:11">
      <c r="B52" s="342" t="s">
        <v>94</v>
      </c>
      <c r="C52" s="341" t="s">
        <v>563</v>
      </c>
      <c r="D52" s="340">
        <f>SUM(D53:D55)</f>
        <v>0</v>
      </c>
      <c r="E52" s="339">
        <f>SUM(E53:E55)</f>
        <v>0</v>
      </c>
    </row>
    <row r="53" spans="2:11">
      <c r="B53" s="332" t="s">
        <v>90</v>
      </c>
      <c r="C53" s="331" t="s">
        <v>86</v>
      </c>
      <c r="D53" s="330">
        <f>ABS(IF(I53&lt;=0,0,I53))</f>
        <v>0</v>
      </c>
      <c r="E53" s="329">
        <f>ABS(IF(I53&gt;=0,0,I53))</f>
        <v>0</v>
      </c>
      <c r="I53" s="60">
        <f>J53-K53</f>
        <v>0</v>
      </c>
      <c r="J53" s="60">
        <v>0</v>
      </c>
      <c r="K53" s="60">
        <v>0</v>
      </c>
    </row>
    <row r="54" spans="2:11">
      <c r="B54" s="332" t="s">
        <v>83</v>
      </c>
      <c r="C54" s="331" t="s">
        <v>79</v>
      </c>
      <c r="D54" s="330">
        <f>ABS(IF(I54&lt;=0,0,I54))</f>
        <v>0</v>
      </c>
      <c r="E54" s="329">
        <f>ABS(IF(I54&gt;=0,0,I54))</f>
        <v>0</v>
      </c>
      <c r="I54" s="60">
        <f>J54-K54</f>
        <v>0</v>
      </c>
      <c r="J54" s="60">
        <v>0</v>
      </c>
      <c r="K54" s="60">
        <v>0</v>
      </c>
    </row>
    <row r="55" spans="2:11">
      <c r="B55" s="332" t="s">
        <v>74</v>
      </c>
      <c r="C55" s="331" t="s">
        <v>562</v>
      </c>
      <c r="D55" s="330">
        <f>ABS(IF(I55&lt;=0,0,I55))</f>
        <v>0</v>
      </c>
      <c r="E55" s="329">
        <f>ABS(IF(I55&gt;=0,0,I55))</f>
        <v>0</v>
      </c>
      <c r="I55" s="60">
        <f>J55-K55</f>
        <v>0</v>
      </c>
      <c r="J55" s="60">
        <v>0</v>
      </c>
      <c r="K55" s="60">
        <v>0</v>
      </c>
    </row>
    <row r="56" spans="2:11">
      <c r="B56" s="346"/>
      <c r="C56" s="345"/>
      <c r="D56" s="344"/>
      <c r="E56" s="343"/>
    </row>
    <row r="57" spans="2:11">
      <c r="B57" s="342" t="s">
        <v>65</v>
      </c>
      <c r="C57" s="341" t="s">
        <v>561</v>
      </c>
      <c r="D57" s="340">
        <f>SUM(D58:D62)</f>
        <v>810544.79</v>
      </c>
      <c r="E57" s="339">
        <f>SUM(E58:E62)</f>
        <v>0</v>
      </c>
    </row>
    <row r="58" spans="2:11">
      <c r="B58" s="332" t="s">
        <v>63</v>
      </c>
      <c r="C58" s="331" t="s">
        <v>59</v>
      </c>
      <c r="D58" s="330">
        <f>ABS(IF(I58&lt;=0,0,I58))</f>
        <v>21098.340000000011</v>
      </c>
      <c r="E58" s="329">
        <f>ABS(IF(I58&gt;=0,0,I58))</f>
        <v>0</v>
      </c>
      <c r="I58" s="60">
        <f>J58-K58</f>
        <v>21098.340000000011</v>
      </c>
      <c r="J58" s="60">
        <v>89731.96</v>
      </c>
      <c r="K58" s="60">
        <v>68633.62</v>
      </c>
    </row>
    <row r="59" spans="2:11">
      <c r="B59" s="332" t="s">
        <v>56</v>
      </c>
      <c r="C59" s="331" t="s">
        <v>52</v>
      </c>
      <c r="D59" s="330">
        <f>ABS(IF(I59&lt;=0,0,I59))</f>
        <v>789446.45000000007</v>
      </c>
      <c r="E59" s="329">
        <f>ABS(IF(I59&gt;=0,0,I59))</f>
        <v>0</v>
      </c>
      <c r="I59" s="60">
        <f>J59-K59</f>
        <v>789446.45000000007</v>
      </c>
      <c r="J59" s="60">
        <v>-22587.73</v>
      </c>
      <c r="K59" s="60">
        <v>-812034.18</v>
      </c>
    </row>
    <row r="60" spans="2:11">
      <c r="B60" s="332" t="s">
        <v>47</v>
      </c>
      <c r="C60" s="331" t="s">
        <v>480</v>
      </c>
      <c r="D60" s="330">
        <f>ABS(IF(I60&lt;=0,0,I60))</f>
        <v>0</v>
      </c>
      <c r="E60" s="329">
        <f>ABS(IF(I60&gt;=0,0,I60))</f>
        <v>0</v>
      </c>
      <c r="I60" s="60">
        <f>J60-K60</f>
        <v>0</v>
      </c>
      <c r="J60" s="60">
        <v>0</v>
      </c>
      <c r="K60" s="60">
        <v>0</v>
      </c>
    </row>
    <row r="61" spans="2:11">
      <c r="B61" s="332" t="s">
        <v>27</v>
      </c>
      <c r="C61" s="331" t="s">
        <v>560</v>
      </c>
      <c r="D61" s="330">
        <f>ABS(IF(I61&lt;=0,0,I61))</f>
        <v>0</v>
      </c>
      <c r="E61" s="329">
        <f>ABS(IF(I61&gt;=0,0,I61))</f>
        <v>0</v>
      </c>
      <c r="I61" s="60">
        <f>J61-K61</f>
        <v>0</v>
      </c>
      <c r="J61" s="60">
        <v>0</v>
      </c>
      <c r="K61" s="60">
        <v>0</v>
      </c>
    </row>
    <row r="62" spans="2:11">
      <c r="B62" s="332" t="s">
        <v>18</v>
      </c>
      <c r="C62" s="331" t="s">
        <v>17</v>
      </c>
      <c r="D62" s="330">
        <f>ABS(IF(I62&lt;=0,0,I62))</f>
        <v>0</v>
      </c>
      <c r="E62" s="329">
        <f>ABS(IF(I62&gt;=0,0,I62))</f>
        <v>0</v>
      </c>
      <c r="I62" s="60">
        <f>J62-K62</f>
        <v>0</v>
      </c>
      <c r="J62" s="60">
        <v>0</v>
      </c>
      <c r="K62" s="60">
        <v>0</v>
      </c>
    </row>
    <row r="63" spans="2:11">
      <c r="B63" s="332"/>
      <c r="C63" s="331"/>
      <c r="D63" s="338"/>
      <c r="E63" s="337"/>
    </row>
    <row r="64" spans="2:11">
      <c r="B64" s="336" t="s">
        <v>12</v>
      </c>
      <c r="C64" s="335" t="s">
        <v>559</v>
      </c>
      <c r="D64" s="334">
        <f>SUM(D65:D66)</f>
        <v>0</v>
      </c>
      <c r="E64" s="333">
        <f>SUM(E65:E66)</f>
        <v>0</v>
      </c>
    </row>
    <row r="65" spans="2:11">
      <c r="B65" s="332" t="s">
        <v>10</v>
      </c>
      <c r="C65" s="331" t="s">
        <v>8</v>
      </c>
      <c r="D65" s="330">
        <f>ABS(IF(I65&lt;=0,0,I65))</f>
        <v>0</v>
      </c>
      <c r="E65" s="329">
        <f>ABS(IF(I65&gt;=0,0,I65))</f>
        <v>0</v>
      </c>
      <c r="I65" s="60">
        <f>J65-K65</f>
        <v>0</v>
      </c>
      <c r="J65" s="60">
        <v>0</v>
      </c>
      <c r="K65" s="60">
        <v>0</v>
      </c>
    </row>
    <row r="66" spans="2:11">
      <c r="B66" s="332" t="s">
        <v>7</v>
      </c>
      <c r="C66" s="331" t="s">
        <v>5</v>
      </c>
      <c r="D66" s="330">
        <f>ABS(IF(I66&lt;=0,0,I66))</f>
        <v>0</v>
      </c>
      <c r="E66" s="329">
        <f>ABS(IF(I66&gt;=0,0,I66))</f>
        <v>0</v>
      </c>
      <c r="I66" s="60">
        <f>J66-K66</f>
        <v>0</v>
      </c>
      <c r="J66" s="60">
        <v>0</v>
      </c>
      <c r="K66" s="60">
        <v>0</v>
      </c>
    </row>
    <row r="67" spans="2:11" ht="15.75" thickBot="1">
      <c r="B67" s="328"/>
      <c r="C67" s="327"/>
      <c r="D67" s="326"/>
      <c r="E67" s="325"/>
      <c r="J67" s="60">
        <f>SUM(J34:J66)</f>
        <v>22830.930000000004</v>
      </c>
      <c r="K67" s="60">
        <f>SUM(K34:K66)</f>
        <v>-878698.10000000009</v>
      </c>
    </row>
    <row r="68" spans="2:11" ht="16.5" thickTop="1" thickBot="1">
      <c r="B68" s="324"/>
      <c r="C68" s="323" t="s">
        <v>558</v>
      </c>
      <c r="D68" s="322">
        <f>D12+D21+D33+D43+D52+D57+D64</f>
        <v>901909.91</v>
      </c>
      <c r="E68" s="321">
        <f>E12+E21+E33+E43+E52+E57+E64</f>
        <v>901909.91</v>
      </c>
    </row>
    <row r="69" spans="2:11" ht="15.75" thickTop="1"/>
    <row r="70" spans="2:11">
      <c r="B70" s="873" t="s">
        <v>1</v>
      </c>
      <c r="C70" s="873"/>
      <c r="D70" s="873"/>
      <c r="E70" s="873"/>
    </row>
    <row r="71" spans="2:11">
      <c r="B71" s="320"/>
      <c r="C71" s="319"/>
      <c r="D71" s="318"/>
      <c r="E71" s="318"/>
    </row>
    <row r="72" spans="2:11">
      <c r="B72" s="317"/>
      <c r="C72" s="316"/>
      <c r="D72" s="315"/>
      <c r="E72" s="315"/>
    </row>
    <row r="73" spans="2:11">
      <c r="B73" s="317"/>
      <c r="C73" s="316"/>
      <c r="D73" s="315"/>
      <c r="E73" s="315"/>
    </row>
    <row r="74" spans="2:11">
      <c r="B74" s="317"/>
      <c r="C74" s="316"/>
      <c r="D74" s="315"/>
      <c r="E74" s="315"/>
    </row>
    <row r="75" spans="2:11">
      <c r="B75" s="317"/>
      <c r="C75" s="316"/>
      <c r="D75" s="315"/>
      <c r="E75" s="315"/>
    </row>
  </sheetData>
  <mergeCells count="6">
    <mergeCell ref="B70:E70"/>
    <mergeCell ref="B2:E2"/>
    <mergeCell ref="B3:E3"/>
    <mergeCell ref="B4:E4"/>
    <mergeCell ref="B5:C5"/>
    <mergeCell ref="C7:E7"/>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91"/>
  <sheetViews>
    <sheetView topLeftCell="A58" workbookViewId="0">
      <selection activeCell="D91" sqref="D91"/>
    </sheetView>
  </sheetViews>
  <sheetFormatPr baseColWidth="10" defaultRowHeight="15"/>
  <cols>
    <col min="1" max="1" width="1.28515625" customWidth="1"/>
    <col min="2" max="2" width="94.140625" customWidth="1"/>
    <col min="3" max="4" width="22.7109375" customWidth="1"/>
  </cols>
  <sheetData>
    <row r="1" spans="1:4" ht="4.5" customHeight="1" thickBot="1"/>
    <row r="2" spans="1:4" ht="54.75" customHeight="1" thickTop="1">
      <c r="A2" s="410"/>
      <c r="B2" s="885" t="s">
        <v>606</v>
      </c>
      <c r="C2" s="886"/>
      <c r="D2" s="887"/>
    </row>
    <row r="3" spans="1:4" ht="24.75" customHeight="1">
      <c r="A3" s="410"/>
      <c r="B3" s="419"/>
      <c r="C3" s="418"/>
      <c r="D3" s="417"/>
    </row>
    <row r="4" spans="1:4">
      <c r="A4" s="410"/>
      <c r="B4" s="416" t="s">
        <v>411</v>
      </c>
      <c r="C4" s="415"/>
      <c r="D4" s="414" t="s">
        <v>506</v>
      </c>
    </row>
    <row r="5" spans="1:4" ht="15.75" thickBot="1">
      <c r="A5" s="410"/>
      <c r="B5" s="413"/>
      <c r="C5" s="412"/>
      <c r="D5" s="411"/>
    </row>
    <row r="6" spans="1:4" ht="6" customHeight="1" thickTop="1" thickBot="1">
      <c r="A6" s="410"/>
      <c r="B6" s="409"/>
      <c r="C6" s="409"/>
      <c r="D6" s="409"/>
    </row>
    <row r="7" spans="1:4" ht="22.5" customHeight="1" thickTop="1" thickBot="1">
      <c r="A7" s="408"/>
      <c r="B7" s="407" t="s">
        <v>605</v>
      </c>
      <c r="C7" s="406" t="s">
        <v>604</v>
      </c>
      <c r="D7" s="405" t="s">
        <v>603</v>
      </c>
    </row>
    <row r="8" spans="1:4" ht="6" customHeight="1" thickTop="1" thickBot="1"/>
    <row r="9" spans="1:4" ht="15.75" thickTop="1">
      <c r="B9" s="404"/>
      <c r="C9" s="403"/>
      <c r="D9" s="402"/>
    </row>
    <row r="10" spans="1:4">
      <c r="B10" s="399" t="s">
        <v>602</v>
      </c>
      <c r="C10" s="391"/>
      <c r="D10" s="390"/>
    </row>
    <row r="11" spans="1:4" ht="6" customHeight="1">
      <c r="B11" s="399"/>
      <c r="C11" s="391"/>
      <c r="D11" s="390"/>
    </row>
    <row r="12" spans="1:4">
      <c r="B12" s="400" t="s">
        <v>601</v>
      </c>
      <c r="C12" s="388">
        <f>SUM(C13:C23)</f>
        <v>6193364.7200000007</v>
      </c>
      <c r="D12" s="387">
        <f>SUM(D13:D23)</f>
        <v>4486789.26</v>
      </c>
    </row>
    <row r="13" spans="1:4">
      <c r="B13" s="396" t="s">
        <v>466</v>
      </c>
      <c r="C13" s="395"/>
      <c r="D13" s="393"/>
    </row>
    <row r="14" spans="1:4">
      <c r="B14" s="396" t="s">
        <v>465</v>
      </c>
      <c r="C14" s="395"/>
      <c r="D14" s="393"/>
    </row>
    <row r="15" spans="1:4">
      <c r="B15" s="396" t="s">
        <v>600</v>
      </c>
      <c r="C15" s="395"/>
      <c r="D15" s="393"/>
    </row>
    <row r="16" spans="1:4">
      <c r="B16" s="396" t="s">
        <v>463</v>
      </c>
      <c r="C16" s="395"/>
      <c r="D16" s="393"/>
    </row>
    <row r="17" spans="2:7">
      <c r="B17" s="396" t="s">
        <v>599</v>
      </c>
      <c r="C17" s="395"/>
      <c r="D17" s="393"/>
    </row>
    <row r="18" spans="2:7">
      <c r="B18" s="396" t="s">
        <v>461</v>
      </c>
      <c r="C18" s="395"/>
      <c r="D18" s="393"/>
    </row>
    <row r="19" spans="2:7">
      <c r="B19" s="396" t="s">
        <v>598</v>
      </c>
      <c r="C19" s="395"/>
      <c r="D19" s="393"/>
    </row>
    <row r="20" spans="2:7" ht="30" customHeight="1">
      <c r="B20" s="398" t="s">
        <v>597</v>
      </c>
      <c r="C20" s="395"/>
      <c r="D20" s="393"/>
    </row>
    <row r="21" spans="2:7">
      <c r="B21" s="396" t="s">
        <v>435</v>
      </c>
      <c r="C21" s="395"/>
      <c r="D21" s="393"/>
    </row>
    <row r="22" spans="2:7">
      <c r="B22" s="398" t="s">
        <v>445</v>
      </c>
      <c r="C22" s="395">
        <v>5299137.91</v>
      </c>
      <c r="D22" s="393">
        <v>4376556.5199999996</v>
      </c>
      <c r="G22" s="401"/>
    </row>
    <row r="23" spans="2:7">
      <c r="B23" s="396" t="s">
        <v>596</v>
      </c>
      <c r="C23" s="395">
        <v>894226.81</v>
      </c>
      <c r="D23" s="393">
        <v>110232.74</v>
      </c>
    </row>
    <row r="24" spans="2:7" ht="6" customHeight="1">
      <c r="B24" s="394"/>
      <c r="C24" s="391"/>
      <c r="D24" s="390"/>
    </row>
    <row r="25" spans="2:7">
      <c r="B25" s="400" t="s">
        <v>595</v>
      </c>
      <c r="C25" s="388">
        <f>SUM(C26:C41)</f>
        <v>2641885.42</v>
      </c>
      <c r="D25" s="387">
        <f>SUM(D26:D41)</f>
        <v>2335323.6100000003</v>
      </c>
    </row>
    <row r="26" spans="2:7">
      <c r="B26" s="396" t="s">
        <v>448</v>
      </c>
      <c r="C26" s="395">
        <v>2429235.2599999998</v>
      </c>
      <c r="D26" s="393">
        <v>1820966.48</v>
      </c>
    </row>
    <row r="27" spans="2:7">
      <c r="B27" s="396" t="s">
        <v>447</v>
      </c>
      <c r="C27" s="395">
        <v>151942.44</v>
      </c>
      <c r="D27" s="393">
        <v>188497.97</v>
      </c>
    </row>
    <row r="28" spans="2:7">
      <c r="B28" s="396" t="s">
        <v>446</v>
      </c>
      <c r="C28" s="395">
        <v>60707.72</v>
      </c>
      <c r="D28" s="393">
        <v>227739.44</v>
      </c>
    </row>
    <row r="29" spans="2:7">
      <c r="B29" s="398" t="s">
        <v>444</v>
      </c>
      <c r="C29" s="395"/>
      <c r="D29" s="393"/>
    </row>
    <row r="30" spans="2:7">
      <c r="B30" s="396" t="s">
        <v>443</v>
      </c>
      <c r="C30" s="395"/>
      <c r="D30" s="393"/>
    </row>
    <row r="31" spans="2:7">
      <c r="B31" s="396" t="s">
        <v>442</v>
      </c>
      <c r="C31" s="395">
        <v>0</v>
      </c>
      <c r="D31" s="393">
        <v>0</v>
      </c>
    </row>
    <row r="32" spans="2:7">
      <c r="B32" s="396" t="s">
        <v>441</v>
      </c>
      <c r="C32" s="395"/>
      <c r="D32" s="393"/>
    </row>
    <row r="33" spans="2:4">
      <c r="B33" s="396" t="s">
        <v>440</v>
      </c>
      <c r="C33" s="395"/>
      <c r="D33" s="393"/>
    </row>
    <row r="34" spans="2:4">
      <c r="B34" s="398" t="s">
        <v>439</v>
      </c>
      <c r="C34" s="395"/>
      <c r="D34" s="393"/>
    </row>
    <row r="35" spans="2:4">
      <c r="B35" s="396" t="s">
        <v>438</v>
      </c>
      <c r="C35" s="395"/>
      <c r="D35" s="393"/>
    </row>
    <row r="36" spans="2:4">
      <c r="B36" s="396" t="s">
        <v>437</v>
      </c>
      <c r="C36" s="395"/>
      <c r="D36" s="393"/>
    </row>
    <row r="37" spans="2:4">
      <c r="B37" s="396" t="s">
        <v>436</v>
      </c>
      <c r="C37" s="395"/>
      <c r="D37" s="393"/>
    </row>
    <row r="38" spans="2:4">
      <c r="B38" s="396" t="s">
        <v>434</v>
      </c>
      <c r="C38" s="395">
        <v>0</v>
      </c>
      <c r="D38" s="393">
        <v>0</v>
      </c>
    </row>
    <row r="39" spans="2:4">
      <c r="B39" s="396" t="s">
        <v>86</v>
      </c>
      <c r="C39" s="395"/>
      <c r="D39" s="393"/>
    </row>
    <row r="40" spans="2:4">
      <c r="B40" s="396" t="s">
        <v>433</v>
      </c>
      <c r="C40" s="395"/>
      <c r="D40" s="393"/>
    </row>
    <row r="41" spans="2:4">
      <c r="B41" s="396" t="s">
        <v>594</v>
      </c>
      <c r="C41" s="395">
        <v>0</v>
      </c>
      <c r="D41" s="393">
        <v>98119.72</v>
      </c>
    </row>
    <row r="42" spans="2:4" ht="6.75" customHeight="1">
      <c r="B42" s="394"/>
      <c r="C42" s="391"/>
      <c r="D42" s="390"/>
    </row>
    <row r="43" spans="2:4">
      <c r="B43" s="389" t="s">
        <v>593</v>
      </c>
      <c r="C43" s="388">
        <f>C12-C25</f>
        <v>3551479.3000000007</v>
      </c>
      <c r="D43" s="387">
        <f>D12-D25</f>
        <v>2151465.6499999994</v>
      </c>
    </row>
    <row r="44" spans="2:4" ht="21" customHeight="1">
      <c r="B44" s="394"/>
      <c r="C44" s="391"/>
      <c r="D44" s="390"/>
    </row>
    <row r="45" spans="2:4">
      <c r="B45" s="399" t="s">
        <v>592</v>
      </c>
      <c r="C45" s="391"/>
      <c r="D45" s="390"/>
    </row>
    <row r="46" spans="2:4" ht="6" customHeight="1">
      <c r="B46" s="394"/>
      <c r="C46" s="391"/>
      <c r="D46" s="390"/>
    </row>
    <row r="47" spans="2:4">
      <c r="B47" s="397" t="s">
        <v>587</v>
      </c>
      <c r="C47" s="388">
        <f>SUM(C48:C50)</f>
        <v>0</v>
      </c>
      <c r="D47" s="387">
        <f>SUM(D48:D50)</f>
        <v>180584.41</v>
      </c>
    </row>
    <row r="48" spans="2:4">
      <c r="B48" s="398" t="s">
        <v>197</v>
      </c>
      <c r="C48" s="395"/>
      <c r="D48" s="393"/>
    </row>
    <row r="49" spans="2:4">
      <c r="B49" s="396" t="s">
        <v>165</v>
      </c>
      <c r="C49" s="395"/>
      <c r="D49" s="393"/>
    </row>
    <row r="50" spans="2:4">
      <c r="B50" s="396" t="s">
        <v>591</v>
      </c>
      <c r="C50" s="395">
        <v>0</v>
      </c>
      <c r="D50" s="393">
        <v>180584.41</v>
      </c>
    </row>
    <row r="51" spans="2:4" ht="6" customHeight="1">
      <c r="B51" s="394"/>
      <c r="C51" s="391"/>
      <c r="D51" s="390"/>
    </row>
    <row r="52" spans="2:4">
      <c r="B52" s="397" t="s">
        <v>584</v>
      </c>
      <c r="C52" s="388">
        <f>SUM(C53:C55)</f>
        <v>2649569.8199999998</v>
      </c>
      <c r="D52" s="387">
        <f>SUM(D53:D55)</f>
        <v>2380332.23</v>
      </c>
    </row>
    <row r="53" spans="2:4">
      <c r="B53" s="398" t="s">
        <v>197</v>
      </c>
      <c r="C53" s="395">
        <v>0</v>
      </c>
      <c r="D53" s="393">
        <v>0</v>
      </c>
    </row>
    <row r="54" spans="2:4">
      <c r="B54" s="396" t="s">
        <v>165</v>
      </c>
      <c r="C54" s="395">
        <v>0</v>
      </c>
      <c r="D54" s="393">
        <v>0</v>
      </c>
    </row>
    <row r="55" spans="2:4">
      <c r="B55" s="396" t="s">
        <v>590</v>
      </c>
      <c r="C55" s="395">
        <v>2649569.8199999998</v>
      </c>
      <c r="D55" s="393">
        <v>2380332.23</v>
      </c>
    </row>
    <row r="56" spans="2:4" ht="6" customHeight="1">
      <c r="B56" s="394"/>
      <c r="C56" s="391"/>
      <c r="D56" s="390"/>
    </row>
    <row r="57" spans="2:4">
      <c r="B57" s="389" t="s">
        <v>589</v>
      </c>
      <c r="C57" s="388">
        <f>C47-C52</f>
        <v>-2649569.8199999998</v>
      </c>
      <c r="D57" s="387">
        <f>D47-D52</f>
        <v>-2199747.8199999998</v>
      </c>
    </row>
    <row r="58" spans="2:4" ht="22.5" customHeight="1">
      <c r="B58" s="394"/>
      <c r="C58" s="391"/>
      <c r="D58" s="390"/>
    </row>
    <row r="59" spans="2:4">
      <c r="B59" s="392" t="s">
        <v>588</v>
      </c>
      <c r="C59" s="391"/>
      <c r="D59" s="390"/>
    </row>
    <row r="60" spans="2:4" ht="6" customHeight="1">
      <c r="B60" s="394"/>
      <c r="C60" s="391"/>
      <c r="D60" s="390"/>
    </row>
    <row r="61" spans="2:4">
      <c r="B61" s="397" t="s">
        <v>587</v>
      </c>
      <c r="C61" s="388">
        <f>C62+C65</f>
        <v>0.43</v>
      </c>
      <c r="D61" s="387">
        <f>D62+D65</f>
        <v>92.21</v>
      </c>
    </row>
    <row r="62" spans="2:4">
      <c r="B62" s="396" t="s">
        <v>586</v>
      </c>
      <c r="C62" s="388">
        <f>SUM(C63:C64)</f>
        <v>0</v>
      </c>
      <c r="D62" s="387">
        <f>SUM(D63:D64)</f>
        <v>0</v>
      </c>
    </row>
    <row r="63" spans="2:4">
      <c r="B63" s="396" t="s">
        <v>582</v>
      </c>
      <c r="C63" s="395"/>
      <c r="D63" s="393"/>
    </row>
    <row r="64" spans="2:4">
      <c r="B64" s="396" t="s">
        <v>581</v>
      </c>
      <c r="C64" s="395"/>
      <c r="D64" s="393"/>
    </row>
    <row r="65" spans="2:4">
      <c r="B65" s="396" t="s">
        <v>585</v>
      </c>
      <c r="C65" s="395">
        <v>0.43</v>
      </c>
      <c r="D65" s="393">
        <v>92.21</v>
      </c>
    </row>
    <row r="66" spans="2:4" ht="6" customHeight="1">
      <c r="B66" s="394"/>
      <c r="C66" s="391"/>
      <c r="D66" s="390"/>
    </row>
    <row r="67" spans="2:4">
      <c r="B67" s="397" t="s">
        <v>584</v>
      </c>
      <c r="C67" s="388">
        <f>C68+C71</f>
        <v>0</v>
      </c>
      <c r="D67" s="387">
        <f>D68+D71</f>
        <v>0</v>
      </c>
    </row>
    <row r="68" spans="2:4">
      <c r="B68" s="396" t="s">
        <v>583</v>
      </c>
      <c r="C68" s="388">
        <f>SUM(C69:C70)</f>
        <v>0</v>
      </c>
      <c r="D68" s="387">
        <f>SUM(D69:D70)</f>
        <v>0</v>
      </c>
    </row>
    <row r="69" spans="2:4">
      <c r="B69" s="396" t="s">
        <v>582</v>
      </c>
      <c r="C69" s="395"/>
      <c r="D69" s="393"/>
    </row>
    <row r="70" spans="2:4">
      <c r="B70" s="396" t="s">
        <v>581</v>
      </c>
      <c r="C70" s="395"/>
      <c r="D70" s="393"/>
    </row>
    <row r="71" spans="2:4">
      <c r="B71" s="396" t="s">
        <v>580</v>
      </c>
      <c r="C71" s="395"/>
      <c r="D71" s="393"/>
    </row>
    <row r="72" spans="2:4" ht="6" customHeight="1">
      <c r="B72" s="394"/>
      <c r="C72" s="391"/>
      <c r="D72" s="390"/>
    </row>
    <row r="73" spans="2:4">
      <c r="B73" s="389" t="s">
        <v>579</v>
      </c>
      <c r="C73" s="388">
        <f>C61-C67</f>
        <v>0.43</v>
      </c>
      <c r="D73" s="387">
        <f>D61-D67</f>
        <v>92.21</v>
      </c>
    </row>
    <row r="74" spans="2:4" ht="20.25" customHeight="1">
      <c r="B74" s="394"/>
      <c r="C74" s="391"/>
      <c r="D74" s="390"/>
    </row>
    <row r="75" spans="2:4">
      <c r="B75" s="389" t="s">
        <v>578</v>
      </c>
      <c r="C75" s="388">
        <f>C43+C57+C73</f>
        <v>901909.91000000096</v>
      </c>
      <c r="D75" s="387">
        <f>D43+D57+D73</f>
        <v>-48189.960000000392</v>
      </c>
    </row>
    <row r="76" spans="2:4" ht="10.5" customHeight="1">
      <c r="B76" s="394"/>
      <c r="C76" s="391"/>
      <c r="D76" s="390"/>
    </row>
    <row r="77" spans="2:4">
      <c r="B77" s="389" t="s">
        <v>577</v>
      </c>
      <c r="C77" s="388">
        <f>D79</f>
        <v>-888357.85000000044</v>
      </c>
      <c r="D77" s="393">
        <v>-840167.89</v>
      </c>
    </row>
    <row r="78" spans="2:4" ht="10.5" customHeight="1">
      <c r="B78" s="392"/>
      <c r="C78" s="391"/>
      <c r="D78" s="390"/>
    </row>
    <row r="79" spans="2:4">
      <c r="B79" s="389" t="s">
        <v>576</v>
      </c>
      <c r="C79" s="388">
        <f>C75+C77</f>
        <v>13552.060000000522</v>
      </c>
      <c r="D79" s="387">
        <f>D75+D77</f>
        <v>-888357.85000000044</v>
      </c>
    </row>
    <row r="80" spans="2:4">
      <c r="B80" s="386"/>
      <c r="C80" s="385"/>
      <c r="D80" s="384"/>
    </row>
    <row r="81" spans="2:4" ht="15.75" thickBot="1">
      <c r="B81" s="383"/>
      <c r="C81" s="382"/>
      <c r="D81" s="381"/>
    </row>
    <row r="82" spans="2:4" ht="15.75" thickTop="1"/>
    <row r="84" spans="2:4">
      <c r="B84" s="380" t="s">
        <v>1</v>
      </c>
      <c r="C84" s="380"/>
      <c r="D84" s="380"/>
    </row>
    <row r="85" spans="2:4">
      <c r="B85" s="379"/>
      <c r="C85" s="379"/>
      <c r="D85" s="379"/>
    </row>
    <row r="86" spans="2:4">
      <c r="B86" s="379"/>
      <c r="C86" s="379"/>
      <c r="D86" s="379"/>
    </row>
    <row r="87" spans="2:4">
      <c r="B87" s="378"/>
      <c r="C87" s="378"/>
      <c r="D87" s="378"/>
    </row>
    <row r="88" spans="2:4">
      <c r="B88" s="378"/>
      <c r="C88" s="378"/>
      <c r="D88" s="378"/>
    </row>
    <row r="89" spans="2:4">
      <c r="B89" s="378"/>
      <c r="C89" s="378"/>
      <c r="D89" s="378"/>
    </row>
    <row r="90" spans="2:4">
      <c r="B90" s="378"/>
      <c r="C90" s="378"/>
      <c r="D90" s="378"/>
    </row>
    <row r="91" spans="2:4">
      <c r="B91" s="1"/>
      <c r="C91" s="1"/>
      <c r="D91" s="1"/>
    </row>
  </sheetData>
  <mergeCells count="1">
    <mergeCell ref="B2:D2"/>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D110"/>
  <sheetViews>
    <sheetView topLeftCell="A13" zoomScale="90" zoomScaleNormal="90" workbookViewId="0">
      <selection activeCell="B39" sqref="B39"/>
    </sheetView>
  </sheetViews>
  <sheetFormatPr baseColWidth="10" defaultRowHeight="12"/>
  <cols>
    <col min="1" max="1" width="0.7109375" style="420" customWidth="1"/>
    <col min="2" max="2" width="144.5703125" style="421" customWidth="1"/>
    <col min="3" max="3" width="1.7109375" style="420" customWidth="1"/>
    <col min="4" max="16384" width="11.42578125" style="420"/>
  </cols>
  <sheetData>
    <row r="1" spans="1:4" ht="6" customHeight="1"/>
    <row r="2" spans="1:4" ht="20.100000000000001" customHeight="1">
      <c r="B2" s="434" t="s">
        <v>622</v>
      </c>
    </row>
    <row r="3" spans="1:4" ht="20.100000000000001" customHeight="1">
      <c r="B3" s="435" t="s">
        <v>621</v>
      </c>
    </row>
    <row r="4" spans="1:4" ht="20.100000000000001" customHeight="1">
      <c r="B4" s="434" t="s">
        <v>643</v>
      </c>
    </row>
    <row r="5" spans="1:4" ht="15" thickBot="1">
      <c r="B5" s="433"/>
    </row>
    <row r="6" spans="1:4" ht="41.25" customHeight="1" thickTop="1" thickBot="1">
      <c r="B6" s="432" t="s">
        <v>642</v>
      </c>
    </row>
    <row r="7" spans="1:4" ht="6" customHeight="1" thickTop="1" thickBot="1">
      <c r="A7" s="431"/>
      <c r="B7" s="430"/>
    </row>
    <row r="8" spans="1:4" ht="20.100000000000001" customHeight="1" thickTop="1">
      <c r="A8" s="425"/>
      <c r="B8" s="438" t="s">
        <v>641</v>
      </c>
    </row>
    <row r="9" spans="1:4" ht="20.100000000000001" customHeight="1">
      <c r="A9" s="425"/>
      <c r="B9" s="437" t="s">
        <v>570</v>
      </c>
    </row>
    <row r="10" spans="1:4" s="423" customFormat="1" ht="25.5" customHeight="1">
      <c r="A10" s="425"/>
      <c r="B10" s="748" t="s">
        <v>3046</v>
      </c>
      <c r="D10" s="423" t="s">
        <v>617</v>
      </c>
    </row>
    <row r="11" spans="1:4" s="423" customFormat="1" ht="20.100000000000001" customHeight="1">
      <c r="A11" s="425"/>
      <c r="B11" s="427" t="s">
        <v>640</v>
      </c>
    </row>
    <row r="12" spans="1:4" s="423" customFormat="1" ht="20.100000000000001" customHeight="1">
      <c r="A12" s="425"/>
      <c r="B12" s="427" t="s">
        <v>639</v>
      </c>
    </row>
    <row r="13" spans="1:4" s="423" customFormat="1" ht="20.100000000000001" customHeight="1">
      <c r="A13" s="425"/>
      <c r="B13" s="427" t="s">
        <v>3047</v>
      </c>
    </row>
    <row r="14" spans="1:4" s="423" customFormat="1" ht="27.75" customHeight="1">
      <c r="A14" s="425"/>
      <c r="B14" s="748" t="s">
        <v>3045</v>
      </c>
    </row>
    <row r="15" spans="1:4" s="423" customFormat="1" ht="20.100000000000001" customHeight="1">
      <c r="A15" s="425"/>
      <c r="B15" s="427" t="s">
        <v>638</v>
      </c>
    </row>
    <row r="16" spans="1:4" s="423" customFormat="1" ht="20.100000000000001" customHeight="1">
      <c r="A16" s="425"/>
      <c r="B16" s="427" t="s">
        <v>637</v>
      </c>
    </row>
    <row r="17" spans="1:3" s="423" customFormat="1" ht="24" customHeight="1">
      <c r="A17" s="425"/>
      <c r="B17" s="749" t="s">
        <v>3048</v>
      </c>
    </row>
    <row r="18" spans="1:3" s="423" customFormat="1" ht="9.9499999999999993" customHeight="1">
      <c r="A18" s="425"/>
      <c r="B18" s="427"/>
    </row>
    <row r="19" spans="1:3" s="423" customFormat="1" ht="20.100000000000001" customHeight="1">
      <c r="A19" s="425"/>
      <c r="B19" s="436" t="s">
        <v>636</v>
      </c>
    </row>
    <row r="20" spans="1:3" s="423" customFormat="1" ht="20.100000000000001" customHeight="1">
      <c r="A20" s="425"/>
      <c r="B20" s="427" t="s">
        <v>3049</v>
      </c>
    </row>
    <row r="21" spans="1:3" s="423" customFormat="1" ht="24">
      <c r="A21" s="425"/>
      <c r="B21" s="440" t="s">
        <v>635</v>
      </c>
    </row>
    <row r="22" spans="1:3" s="423" customFormat="1" ht="20.100000000000001" customHeight="1">
      <c r="A22" s="425"/>
      <c r="B22" s="427" t="s">
        <v>634</v>
      </c>
    </row>
    <row r="23" spans="1:3" s="423" customFormat="1" ht="20.100000000000001" customHeight="1">
      <c r="A23" s="425"/>
      <c r="B23" s="427" t="s">
        <v>633</v>
      </c>
    </row>
    <row r="24" spans="1:3" s="423" customFormat="1" ht="9.9499999999999993" customHeight="1">
      <c r="A24" s="425"/>
      <c r="B24" s="427"/>
    </row>
    <row r="25" spans="1:3" s="423" customFormat="1" ht="24.75" customHeight="1">
      <c r="A25" s="425"/>
      <c r="B25" s="749" t="s">
        <v>3050</v>
      </c>
    </row>
    <row r="26" spans="1:3" s="423" customFormat="1" ht="9.9499999999999993" customHeight="1">
      <c r="A26" s="425"/>
      <c r="B26" s="427"/>
    </row>
    <row r="27" spans="1:3" s="423" customFormat="1" ht="51" customHeight="1">
      <c r="A27" s="425"/>
      <c r="B27" s="749" t="s">
        <v>3051</v>
      </c>
      <c r="C27" s="439"/>
    </row>
    <row r="28" spans="1:3" s="423" customFormat="1" ht="9.9499999999999993" customHeight="1">
      <c r="A28" s="425"/>
      <c r="B28" s="427"/>
    </row>
    <row r="29" spans="1:3" s="423" customFormat="1" ht="24" customHeight="1">
      <c r="A29" s="425"/>
      <c r="B29" s="750" t="s">
        <v>3052</v>
      </c>
    </row>
    <row r="30" spans="1:3" s="423" customFormat="1" ht="9.9499999999999993" customHeight="1" thickBot="1">
      <c r="A30" s="425"/>
      <c r="B30" s="424"/>
    </row>
    <row r="31" spans="1:3" ht="12.75" thickTop="1"/>
    <row r="32" spans="1:3">
      <c r="B32" s="422" t="s">
        <v>1</v>
      </c>
    </row>
    <row r="41" spans="1:2" ht="20.100000000000001" customHeight="1">
      <c r="B41" s="434" t="s">
        <v>622</v>
      </c>
    </row>
    <row r="42" spans="1:2" ht="20.100000000000001" customHeight="1">
      <c r="B42" s="435" t="s">
        <v>621</v>
      </c>
    </row>
    <row r="43" spans="1:2" ht="20.100000000000001" customHeight="1">
      <c r="B43" s="434" t="s">
        <v>3036</v>
      </c>
    </row>
    <row r="44" spans="1:2" ht="15" thickBot="1">
      <c r="B44" s="433"/>
    </row>
    <row r="45" spans="1:2" ht="41.25" customHeight="1" thickTop="1" thickBot="1">
      <c r="B45" s="432" t="s">
        <v>632</v>
      </c>
    </row>
    <row r="46" spans="1:2" ht="6" customHeight="1" thickTop="1" thickBot="1">
      <c r="A46" s="431"/>
      <c r="B46" s="430"/>
    </row>
    <row r="47" spans="1:2" ht="20.100000000000001" customHeight="1" thickTop="1">
      <c r="A47" s="425"/>
      <c r="B47" s="438" t="s">
        <v>631</v>
      </c>
    </row>
    <row r="48" spans="1:2" ht="20.100000000000001" customHeight="1">
      <c r="A48" s="425"/>
      <c r="B48" s="437" t="s">
        <v>630</v>
      </c>
    </row>
    <row r="49" spans="1:4" s="423" customFormat="1" ht="20.100000000000001" customHeight="1">
      <c r="A49" s="425"/>
      <c r="B49" s="427" t="s">
        <v>629</v>
      </c>
      <c r="D49" s="423" t="s">
        <v>617</v>
      </c>
    </row>
    <row r="50" spans="1:4" s="423" customFormat="1" ht="20.100000000000001" customHeight="1">
      <c r="A50" s="425"/>
      <c r="B50" s="427" t="s">
        <v>628</v>
      </c>
    </row>
    <row r="51" spans="1:4" s="423" customFormat="1" ht="20.100000000000001" customHeight="1">
      <c r="A51" s="425"/>
      <c r="B51" s="427" t="s">
        <v>627</v>
      </c>
    </row>
    <row r="52" spans="1:4" s="423" customFormat="1" ht="20.100000000000001" customHeight="1">
      <c r="A52" s="425"/>
      <c r="B52" s="427" t="s">
        <v>626</v>
      </c>
    </row>
    <row r="53" spans="1:4" s="423" customFormat="1" ht="20.100000000000001" customHeight="1">
      <c r="A53" s="425"/>
      <c r="B53" s="427" t="s">
        <v>625</v>
      </c>
    </row>
    <row r="54" spans="1:4" s="423" customFormat="1" ht="20.100000000000001" customHeight="1">
      <c r="A54" s="425"/>
      <c r="B54" s="427" t="s">
        <v>624</v>
      </c>
    </row>
    <row r="55" spans="1:4" s="423" customFormat="1" ht="20.100000000000001" customHeight="1">
      <c r="A55" s="425"/>
      <c r="B55" s="436" t="s">
        <v>623</v>
      </c>
    </row>
    <row r="56" spans="1:4" s="423" customFormat="1" ht="20.100000000000001" customHeight="1">
      <c r="A56" s="425"/>
      <c r="B56" s="427" t="s">
        <v>3053</v>
      </c>
    </row>
    <row r="57" spans="1:4" s="423" customFormat="1" ht="20.100000000000001" customHeight="1">
      <c r="A57" s="425"/>
      <c r="B57" s="427" t="s">
        <v>3054</v>
      </c>
    </row>
    <row r="58" spans="1:4" s="423" customFormat="1" ht="9.9499999999999993" customHeight="1" thickBot="1">
      <c r="A58" s="425"/>
      <c r="B58" s="424"/>
    </row>
    <row r="59" spans="1:4" ht="12.75" thickTop="1"/>
    <row r="60" spans="1:4">
      <c r="B60" s="422" t="s">
        <v>1</v>
      </c>
    </row>
    <row r="82" spans="1:4" ht="20.100000000000001" customHeight="1">
      <c r="B82" s="434" t="s">
        <v>622</v>
      </c>
    </row>
    <row r="83" spans="1:4" ht="20.100000000000001" customHeight="1">
      <c r="B83" s="435" t="s">
        <v>621</v>
      </c>
    </row>
    <row r="84" spans="1:4" ht="20.100000000000001" customHeight="1">
      <c r="B84" s="434" t="s">
        <v>3036</v>
      </c>
    </row>
    <row r="85" spans="1:4" ht="15" thickBot="1">
      <c r="B85" s="433"/>
    </row>
    <row r="86" spans="1:4" ht="41.25" customHeight="1" thickTop="1" thickBot="1">
      <c r="B86" s="432" t="s">
        <v>620</v>
      </c>
    </row>
    <row r="87" spans="1:4" ht="6" customHeight="1" thickTop="1" thickBot="1">
      <c r="A87" s="431"/>
      <c r="B87" s="430"/>
    </row>
    <row r="88" spans="1:4" ht="15.95" customHeight="1" thickTop="1">
      <c r="A88" s="425"/>
      <c r="B88" s="429" t="s">
        <v>619</v>
      </c>
    </row>
    <row r="89" spans="1:4" ht="21" customHeight="1">
      <c r="A89" s="425"/>
      <c r="B89" s="428" t="s">
        <v>3055</v>
      </c>
    </row>
    <row r="90" spans="1:4" s="423" customFormat="1" ht="15.95" customHeight="1">
      <c r="A90" s="425"/>
      <c r="B90" s="427" t="s">
        <v>618</v>
      </c>
      <c r="D90" s="423" t="s">
        <v>617</v>
      </c>
    </row>
    <row r="91" spans="1:4" s="423" customFormat="1" ht="25.5" customHeight="1">
      <c r="A91" s="425"/>
      <c r="B91" s="748" t="s">
        <v>3056</v>
      </c>
    </row>
    <row r="92" spans="1:4" s="423" customFormat="1" ht="15.95" customHeight="1">
      <c r="A92" s="425"/>
      <c r="B92" s="427" t="s">
        <v>3057</v>
      </c>
    </row>
    <row r="93" spans="1:4" s="423" customFormat="1" ht="15.95" customHeight="1">
      <c r="A93" s="425"/>
      <c r="B93" s="427" t="s">
        <v>616</v>
      </c>
    </row>
    <row r="94" spans="1:4" s="423" customFormat="1" ht="15.95" customHeight="1">
      <c r="A94" s="425"/>
      <c r="B94" s="427" t="s">
        <v>615</v>
      </c>
    </row>
    <row r="95" spans="1:4" s="423" customFormat="1" ht="15.95" customHeight="1">
      <c r="A95" s="425"/>
      <c r="B95" s="427" t="s">
        <v>614</v>
      </c>
    </row>
    <row r="96" spans="1:4" s="423" customFormat="1" ht="15.95" customHeight="1">
      <c r="A96" s="425"/>
      <c r="B96" s="427" t="s">
        <v>613</v>
      </c>
    </row>
    <row r="97" spans="1:2" s="423" customFormat="1" ht="15.95" customHeight="1">
      <c r="A97" s="425"/>
      <c r="B97" s="427" t="s">
        <v>612</v>
      </c>
    </row>
    <row r="98" spans="1:2" s="423" customFormat="1" ht="15.95" customHeight="1">
      <c r="A98" s="425"/>
      <c r="B98" s="427" t="s">
        <v>611</v>
      </c>
    </row>
    <row r="99" spans="1:2" s="423" customFormat="1" ht="15.95" customHeight="1">
      <c r="A99" s="425"/>
      <c r="B99" s="427" t="s">
        <v>3058</v>
      </c>
    </row>
    <row r="100" spans="1:2" s="423" customFormat="1" ht="15.95" customHeight="1">
      <c r="A100" s="425"/>
      <c r="B100" s="427" t="s">
        <v>610</v>
      </c>
    </row>
    <row r="101" spans="1:2" s="423" customFormat="1" ht="15.95" customHeight="1">
      <c r="A101" s="425"/>
      <c r="B101" s="427" t="s">
        <v>609</v>
      </c>
    </row>
    <row r="102" spans="1:2" s="423" customFormat="1" ht="15.95" customHeight="1">
      <c r="A102" s="425"/>
      <c r="B102" s="426" t="s">
        <v>608</v>
      </c>
    </row>
    <row r="103" spans="1:2" s="423" customFormat="1" ht="15.95" customHeight="1">
      <c r="A103" s="425"/>
      <c r="B103" s="426" t="s">
        <v>607</v>
      </c>
    </row>
    <row r="104" spans="1:2" s="423" customFormat="1" ht="9.9499999999999993" customHeight="1" thickBot="1">
      <c r="A104" s="425"/>
      <c r="B104" s="424"/>
    </row>
    <row r="105" spans="1:2" ht="12.75" thickTop="1"/>
    <row r="106" spans="1:2">
      <c r="B106" s="422" t="s">
        <v>1</v>
      </c>
    </row>
    <row r="110" spans="1:2" ht="5.25" customHeight="1"/>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H46"/>
  <sheetViews>
    <sheetView workbookViewId="0">
      <selection activeCell="F25" sqref="F25"/>
    </sheetView>
  </sheetViews>
  <sheetFormatPr baseColWidth="10" defaultRowHeight="15"/>
  <cols>
    <col min="1" max="1" width="1.42578125" customWidth="1"/>
    <col min="2" max="2" width="45.7109375" customWidth="1"/>
    <col min="3" max="5" width="18.7109375" customWidth="1"/>
    <col min="6" max="6" width="18.7109375" style="441" customWidth="1"/>
    <col min="7" max="8" width="18.7109375" customWidth="1"/>
  </cols>
  <sheetData>
    <row r="1" spans="2:8" ht="7.5" customHeight="1"/>
    <row r="2" spans="2:8" ht="10.5" customHeight="1">
      <c r="B2" s="900" t="s">
        <v>669</v>
      </c>
      <c r="C2" s="901"/>
      <c r="D2" s="901"/>
      <c r="E2" s="901"/>
      <c r="F2" s="901"/>
      <c r="G2" s="901"/>
      <c r="H2" s="902"/>
    </row>
    <row r="3" spans="2:8" ht="10.5" customHeight="1">
      <c r="B3" s="903" t="s">
        <v>668</v>
      </c>
      <c r="C3" s="904"/>
      <c r="D3" s="904"/>
      <c r="E3" s="904"/>
      <c r="F3" s="904"/>
      <c r="G3" s="904"/>
      <c r="H3" s="905"/>
    </row>
    <row r="4" spans="2:8" ht="10.5" customHeight="1">
      <c r="B4" s="903" t="s">
        <v>667</v>
      </c>
      <c r="C4" s="907"/>
      <c r="D4" s="907"/>
      <c r="E4" s="907"/>
      <c r="F4" s="907"/>
      <c r="G4" s="907"/>
      <c r="H4" s="905"/>
    </row>
    <row r="5" spans="2:8" ht="10.5" customHeight="1">
      <c r="B5" s="903" t="s">
        <v>666</v>
      </c>
      <c r="C5" s="904"/>
      <c r="D5" s="904"/>
      <c r="E5" s="904"/>
      <c r="F5" s="904"/>
      <c r="G5" s="904"/>
      <c r="H5" s="905"/>
    </row>
    <row r="6" spans="2:8" ht="10.5" customHeight="1">
      <c r="B6" s="906" t="s">
        <v>665</v>
      </c>
      <c r="C6" s="907"/>
      <c r="D6" s="907"/>
      <c r="E6" s="907"/>
      <c r="F6" s="907"/>
      <c r="G6" s="907"/>
      <c r="H6" s="905"/>
    </row>
    <row r="7" spans="2:8" ht="10.5" customHeight="1">
      <c r="B7" s="908" t="s">
        <v>664</v>
      </c>
      <c r="C7" s="911" t="s">
        <v>663</v>
      </c>
      <c r="D7" s="912"/>
      <c r="E7" s="912"/>
      <c r="F7" s="912"/>
      <c r="G7" s="912"/>
      <c r="H7" s="891" t="s">
        <v>662</v>
      </c>
    </row>
    <row r="8" spans="2:8">
      <c r="B8" s="909"/>
      <c r="C8" s="896" t="s">
        <v>661</v>
      </c>
      <c r="D8" s="898" t="s">
        <v>660</v>
      </c>
      <c r="E8" s="896" t="s">
        <v>659</v>
      </c>
      <c r="F8" s="896" t="s">
        <v>658</v>
      </c>
      <c r="G8" s="894" t="s">
        <v>657</v>
      </c>
      <c r="H8" s="892"/>
    </row>
    <row r="9" spans="2:8" ht="10.5" customHeight="1">
      <c r="B9" s="910"/>
      <c r="C9" s="897"/>
      <c r="D9" s="899"/>
      <c r="E9" s="897"/>
      <c r="F9" s="897"/>
      <c r="G9" s="895"/>
      <c r="H9" s="893"/>
    </row>
    <row r="10" spans="2:8" ht="17.25" customHeight="1">
      <c r="B10" s="476"/>
      <c r="C10" s="473"/>
      <c r="D10" s="473"/>
      <c r="E10" s="475"/>
      <c r="F10" s="474"/>
      <c r="G10" s="473"/>
      <c r="H10" s="472"/>
    </row>
    <row r="11" spans="2:8">
      <c r="B11" s="461" t="s">
        <v>656</v>
      </c>
      <c r="C11" s="469">
        <v>90119164</v>
      </c>
      <c r="D11" s="469">
        <v>0</v>
      </c>
      <c r="E11" s="469">
        <v>90119164</v>
      </c>
      <c r="F11" s="460">
        <v>-684001.7</v>
      </c>
      <c r="G11" s="460">
        <v>17909714.43</v>
      </c>
      <c r="H11" s="471">
        <v>90803165.700000003</v>
      </c>
    </row>
    <row r="12" spans="2:8">
      <c r="B12" s="461"/>
      <c r="C12" s="469"/>
      <c r="D12" s="469"/>
      <c r="E12" s="469"/>
      <c r="F12" s="460"/>
      <c r="G12" s="460"/>
      <c r="H12" s="471"/>
    </row>
    <row r="13" spans="2:8">
      <c r="B13" s="465" t="s">
        <v>654</v>
      </c>
      <c r="C13" s="467">
        <v>86119164</v>
      </c>
      <c r="D13" s="467">
        <v>0</v>
      </c>
      <c r="E13" s="467">
        <v>86119164</v>
      </c>
      <c r="F13" s="464">
        <v>-684001.7</v>
      </c>
      <c r="G13" s="467">
        <v>17161168.43</v>
      </c>
      <c r="H13" s="466">
        <v>86803165.700000003</v>
      </c>
    </row>
    <row r="14" spans="2:8" ht="11.25" customHeight="1">
      <c r="B14" s="465" t="s">
        <v>653</v>
      </c>
      <c r="C14" s="463">
        <v>0</v>
      </c>
      <c r="D14" s="463">
        <v>0</v>
      </c>
      <c r="E14" s="463">
        <v>0</v>
      </c>
      <c r="F14" s="464">
        <v>0</v>
      </c>
      <c r="G14" s="463">
        <v>0</v>
      </c>
      <c r="H14" s="462">
        <v>0</v>
      </c>
    </row>
    <row r="15" spans="2:8" ht="11.25" customHeight="1">
      <c r="B15" s="465" t="s">
        <v>652</v>
      </c>
      <c r="C15" s="463">
        <v>0</v>
      </c>
      <c r="D15" s="463">
        <v>0</v>
      </c>
      <c r="E15" s="463">
        <v>0</v>
      </c>
      <c r="F15" s="464">
        <v>0</v>
      </c>
      <c r="G15" s="463">
        <v>0</v>
      </c>
      <c r="H15" s="462">
        <v>0</v>
      </c>
    </row>
    <row r="16" spans="2:8">
      <c r="B16" s="465" t="s">
        <v>651</v>
      </c>
      <c r="C16" s="463">
        <v>0</v>
      </c>
      <c r="D16" s="463">
        <v>0</v>
      </c>
      <c r="E16" s="463">
        <v>0</v>
      </c>
      <c r="F16" s="464">
        <v>0</v>
      </c>
      <c r="G16" s="463">
        <v>0</v>
      </c>
      <c r="H16" s="462">
        <v>0</v>
      </c>
    </row>
    <row r="17" spans="2:8">
      <c r="B17" s="465" t="s">
        <v>650</v>
      </c>
      <c r="C17" s="463">
        <v>0</v>
      </c>
      <c r="D17" s="463">
        <v>0</v>
      </c>
      <c r="E17" s="463">
        <v>0</v>
      </c>
      <c r="F17" s="464">
        <v>0</v>
      </c>
      <c r="G17" s="463">
        <v>0</v>
      </c>
      <c r="H17" s="462">
        <v>0</v>
      </c>
    </row>
    <row r="18" spans="2:8">
      <c r="B18" s="465" t="s">
        <v>649</v>
      </c>
      <c r="C18" s="463">
        <v>0</v>
      </c>
      <c r="D18" s="463">
        <v>0</v>
      </c>
      <c r="E18" s="463">
        <v>0</v>
      </c>
      <c r="F18" s="464">
        <v>0</v>
      </c>
      <c r="G18" s="463">
        <v>0</v>
      </c>
      <c r="H18" s="462">
        <v>0</v>
      </c>
    </row>
    <row r="19" spans="2:8" ht="25.5">
      <c r="B19" s="465" t="s">
        <v>648</v>
      </c>
      <c r="C19" s="463">
        <v>0</v>
      </c>
      <c r="D19" s="463">
        <v>0</v>
      </c>
      <c r="E19" s="463">
        <v>0</v>
      </c>
      <c r="F19" s="464">
        <v>0</v>
      </c>
      <c r="G19" s="463">
        <v>0</v>
      </c>
      <c r="H19" s="462">
        <v>0</v>
      </c>
    </row>
    <row r="20" spans="2:8">
      <c r="B20" s="465" t="s">
        <v>647</v>
      </c>
      <c r="C20" s="463">
        <v>0</v>
      </c>
      <c r="D20" s="463">
        <v>0</v>
      </c>
      <c r="E20" s="463">
        <v>0</v>
      </c>
      <c r="F20" s="464">
        <v>0</v>
      </c>
      <c r="G20" s="463">
        <v>0</v>
      </c>
      <c r="H20" s="462">
        <v>0</v>
      </c>
    </row>
    <row r="21" spans="2:8">
      <c r="B21" s="470" t="s">
        <v>646</v>
      </c>
      <c r="C21" s="467">
        <v>0</v>
      </c>
      <c r="D21" s="467">
        <v>0</v>
      </c>
      <c r="E21" s="467">
        <v>0</v>
      </c>
      <c r="F21" s="464">
        <v>0</v>
      </c>
      <c r="G21" s="463">
        <v>0</v>
      </c>
      <c r="H21" s="462">
        <v>0</v>
      </c>
    </row>
    <row r="22" spans="2:8" ht="11.25" customHeight="1">
      <c r="B22" s="465" t="s">
        <v>645</v>
      </c>
      <c r="C22" s="463">
        <v>4000000</v>
      </c>
      <c r="D22" s="463">
        <v>0</v>
      </c>
      <c r="E22" s="463">
        <v>4000000</v>
      </c>
      <c r="F22" s="464">
        <v>0</v>
      </c>
      <c r="G22" s="463">
        <v>748546</v>
      </c>
      <c r="H22" s="462">
        <v>4000000</v>
      </c>
    </row>
    <row r="23" spans="2:8" ht="11.25" customHeight="1">
      <c r="B23" s="465"/>
      <c r="C23" s="463"/>
      <c r="D23" s="463"/>
      <c r="E23" s="463"/>
      <c r="F23" s="464"/>
      <c r="G23" s="463"/>
      <c r="H23" s="462"/>
    </row>
    <row r="24" spans="2:8">
      <c r="B24" s="461" t="s">
        <v>655</v>
      </c>
      <c r="C24" s="459">
        <v>11138466</v>
      </c>
      <c r="D24" s="459">
        <v>0</v>
      </c>
      <c r="E24" s="459">
        <v>11138466</v>
      </c>
      <c r="F24" s="460">
        <v>0</v>
      </c>
      <c r="G24" s="469">
        <v>1871317.08</v>
      </c>
      <c r="H24" s="468">
        <v>11138466</v>
      </c>
    </row>
    <row r="25" spans="2:8">
      <c r="B25" s="461"/>
      <c r="C25" s="459"/>
      <c r="D25" s="459"/>
      <c r="E25" s="459"/>
      <c r="F25" s="460"/>
      <c r="G25" s="469"/>
      <c r="H25" s="468"/>
    </row>
    <row r="26" spans="2:8">
      <c r="B26" s="465" t="s">
        <v>654</v>
      </c>
      <c r="C26" s="463">
        <v>0</v>
      </c>
      <c r="D26" s="463">
        <v>0</v>
      </c>
      <c r="E26" s="463">
        <v>0</v>
      </c>
      <c r="F26" s="464">
        <v>0</v>
      </c>
      <c r="G26" s="463">
        <v>0</v>
      </c>
      <c r="H26" s="462">
        <v>0</v>
      </c>
    </row>
    <row r="27" spans="2:8">
      <c r="B27" s="465" t="s">
        <v>653</v>
      </c>
      <c r="C27" s="463">
        <v>0</v>
      </c>
      <c r="D27" s="463">
        <v>0</v>
      </c>
      <c r="E27" s="463">
        <v>0</v>
      </c>
      <c r="F27" s="464">
        <v>0</v>
      </c>
      <c r="G27" s="463">
        <v>0</v>
      </c>
      <c r="H27" s="462">
        <v>0</v>
      </c>
    </row>
    <row r="28" spans="2:8">
      <c r="B28" s="465" t="s">
        <v>652</v>
      </c>
      <c r="C28" s="463">
        <v>0</v>
      </c>
      <c r="D28" s="463">
        <v>0</v>
      </c>
      <c r="E28" s="463">
        <v>0</v>
      </c>
      <c r="F28" s="464">
        <v>0</v>
      </c>
      <c r="G28" s="463">
        <v>0</v>
      </c>
      <c r="H28" s="462">
        <v>0</v>
      </c>
    </row>
    <row r="29" spans="2:8">
      <c r="B29" s="465" t="s">
        <v>651</v>
      </c>
      <c r="C29" s="463">
        <v>0</v>
      </c>
      <c r="D29" s="463">
        <v>0</v>
      </c>
      <c r="E29" s="463">
        <v>0</v>
      </c>
      <c r="F29" s="464">
        <v>0</v>
      </c>
      <c r="G29" s="467">
        <v>0</v>
      </c>
      <c r="H29" s="466">
        <v>0</v>
      </c>
    </row>
    <row r="30" spans="2:8">
      <c r="B30" s="465" t="s">
        <v>650</v>
      </c>
      <c r="C30" s="463">
        <v>0</v>
      </c>
      <c r="D30" s="463">
        <v>0</v>
      </c>
      <c r="E30" s="463">
        <v>0</v>
      </c>
      <c r="F30" s="464">
        <v>0</v>
      </c>
      <c r="G30" s="463">
        <v>0</v>
      </c>
      <c r="H30" s="462">
        <v>0</v>
      </c>
    </row>
    <row r="31" spans="2:8">
      <c r="B31" s="465" t="s">
        <v>649</v>
      </c>
      <c r="C31" s="467">
        <v>11138466</v>
      </c>
      <c r="D31" s="467">
        <v>0</v>
      </c>
      <c r="E31" s="467">
        <v>11138466</v>
      </c>
      <c r="F31" s="464">
        <v>0</v>
      </c>
      <c r="G31" s="463">
        <v>1871317.08</v>
      </c>
      <c r="H31" s="462">
        <v>11138466</v>
      </c>
    </row>
    <row r="32" spans="2:8" ht="25.5">
      <c r="B32" s="465" t="s">
        <v>648</v>
      </c>
      <c r="C32" s="463">
        <v>0</v>
      </c>
      <c r="D32" s="463">
        <v>0</v>
      </c>
      <c r="E32" s="463">
        <v>0</v>
      </c>
      <c r="F32" s="464">
        <v>0</v>
      </c>
      <c r="G32" s="463">
        <v>0</v>
      </c>
      <c r="H32" s="462">
        <v>0</v>
      </c>
    </row>
    <row r="33" spans="2:8">
      <c r="B33" s="465" t="s">
        <v>647</v>
      </c>
      <c r="C33" s="463">
        <v>0</v>
      </c>
      <c r="D33" s="463">
        <v>0</v>
      </c>
      <c r="E33" s="463">
        <v>0</v>
      </c>
      <c r="F33" s="464">
        <v>0</v>
      </c>
      <c r="G33" s="467">
        <v>0</v>
      </c>
      <c r="H33" s="466">
        <v>0</v>
      </c>
    </row>
    <row r="34" spans="2:8">
      <c r="B34" s="465" t="s">
        <v>646</v>
      </c>
      <c r="C34" s="463">
        <v>0</v>
      </c>
      <c r="D34" s="463">
        <v>0</v>
      </c>
      <c r="E34" s="463">
        <v>0</v>
      </c>
      <c r="F34" s="464">
        <v>0</v>
      </c>
      <c r="G34" s="463">
        <v>0</v>
      </c>
      <c r="H34" s="462">
        <v>0</v>
      </c>
    </row>
    <row r="35" spans="2:8">
      <c r="B35" s="465" t="s">
        <v>645</v>
      </c>
      <c r="C35" s="463">
        <v>0</v>
      </c>
      <c r="D35" s="463">
        <v>0</v>
      </c>
      <c r="E35" s="463">
        <v>0</v>
      </c>
      <c r="F35" s="464">
        <v>0</v>
      </c>
      <c r="G35" s="463">
        <v>0</v>
      </c>
      <c r="H35" s="462">
        <v>0</v>
      </c>
    </row>
    <row r="36" spans="2:8">
      <c r="B36" s="465"/>
      <c r="C36" s="463"/>
      <c r="D36" s="463"/>
      <c r="E36" s="463"/>
      <c r="F36" s="464"/>
      <c r="G36" s="463"/>
      <c r="H36" s="462"/>
    </row>
    <row r="37" spans="2:8" ht="25.5">
      <c r="B37" s="461" t="s">
        <v>644</v>
      </c>
      <c r="C37" s="459">
        <v>101257630</v>
      </c>
      <c r="D37" s="459">
        <v>0</v>
      </c>
      <c r="E37" s="459">
        <v>101257630</v>
      </c>
      <c r="F37" s="460">
        <v>-684001.7</v>
      </c>
      <c r="G37" s="459">
        <v>19781031.510000002</v>
      </c>
      <c r="H37" s="458">
        <v>101941631.7</v>
      </c>
    </row>
    <row r="38" spans="2:8" ht="9" customHeight="1">
      <c r="B38" s="457"/>
      <c r="C38" s="454"/>
      <c r="D38" s="454"/>
      <c r="E38" s="456"/>
      <c r="F38" s="455"/>
      <c r="G38" s="454"/>
      <c r="H38" s="453"/>
    </row>
    <row r="39" spans="2:8" ht="7.5" customHeight="1">
      <c r="B39" s="452"/>
      <c r="C39" s="449"/>
      <c r="D39" s="449"/>
      <c r="E39" s="451"/>
      <c r="F39" s="450"/>
      <c r="G39" s="449"/>
      <c r="H39" s="448"/>
    </row>
    <row r="40" spans="2:8" ht="15" customHeight="1">
      <c r="B40" s="446"/>
      <c r="C40" s="446"/>
      <c r="D40" s="446"/>
      <c r="E40" s="446"/>
      <c r="F40" s="447"/>
      <c r="G40" s="446"/>
      <c r="H40" s="446"/>
    </row>
    <row r="41" spans="2:8" ht="15" customHeight="1">
      <c r="B41" s="444"/>
      <c r="C41" s="444"/>
      <c r="D41" s="444"/>
      <c r="E41" s="444"/>
      <c r="F41" s="445"/>
      <c r="G41" s="444"/>
      <c r="H41" s="444"/>
    </row>
    <row r="42" spans="2:8">
      <c r="B42" s="1"/>
      <c r="C42" s="1"/>
      <c r="D42" s="1"/>
      <c r="E42" s="1"/>
      <c r="F42" s="442"/>
      <c r="G42" s="1"/>
      <c r="H42" s="1"/>
    </row>
    <row r="43" spans="2:8">
      <c r="B43" s="888"/>
      <c r="C43" s="888"/>
      <c r="D43" s="1"/>
      <c r="E43" s="1"/>
      <c r="F43" s="442"/>
      <c r="G43" s="1"/>
      <c r="H43" s="1"/>
    </row>
    <row r="44" spans="2:8">
      <c r="B44" s="889"/>
      <c r="C44" s="889"/>
      <c r="D44" s="1"/>
      <c r="E44" s="1"/>
      <c r="F44" s="442"/>
      <c r="G44" s="1"/>
      <c r="H44" s="1"/>
    </row>
    <row r="45" spans="2:8">
      <c r="B45" s="443"/>
      <c r="C45" s="443"/>
      <c r="D45" s="1"/>
      <c r="E45" s="1"/>
      <c r="F45" s="442"/>
      <c r="G45" s="1"/>
      <c r="H45" s="1"/>
    </row>
    <row r="46" spans="2:8">
      <c r="B46" s="890"/>
      <c r="C46" s="890"/>
      <c r="D46" s="1"/>
      <c r="E46" s="1"/>
      <c r="F46" s="442"/>
      <c r="G46" s="1"/>
      <c r="H46" s="1"/>
    </row>
  </sheetData>
  <mergeCells count="16">
    <mergeCell ref="B2:H2"/>
    <mergeCell ref="B3:H3"/>
    <mergeCell ref="B5:H5"/>
    <mergeCell ref="B6:H6"/>
    <mergeCell ref="B7:B9"/>
    <mergeCell ref="C7:G7"/>
    <mergeCell ref="B4:H4"/>
    <mergeCell ref="B43:C43"/>
    <mergeCell ref="B44:C44"/>
    <mergeCell ref="B46:C46"/>
    <mergeCell ref="H7:H9"/>
    <mergeCell ref="G8:G9"/>
    <mergeCell ref="F8:F9"/>
    <mergeCell ref="E8:E9"/>
    <mergeCell ref="D8:D9"/>
    <mergeCell ref="C8:C9"/>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EDO SIT FIN CON 2020</vt:lpstr>
      <vt:lpstr>EDO ACT COM 2020</vt:lpstr>
      <vt:lpstr>EDO VAR H P 2020</vt:lpstr>
      <vt:lpstr>EDO ANA ACT 2020</vt:lpstr>
      <vt:lpstr>EDO ANA DEU Y OTR PAS 2020</vt:lpstr>
      <vt:lpstr>EDO CAM S F 2020</vt:lpstr>
      <vt:lpstr>EDO FLU EFE 2020</vt:lpstr>
      <vt:lpstr>NOTAS EDO FIN 2020</vt:lpstr>
      <vt:lpstr>EDO. ANA LDF</vt:lpstr>
      <vt:lpstr>AESF 2020</vt:lpstr>
      <vt:lpstr>BAL COM DET 2020</vt:lpstr>
      <vt:lpstr>SER PER 2020</vt:lpstr>
      <vt:lpstr>AYM SER AMB 2020</vt:lpstr>
      <vt:lpstr>IACP 2020</vt:lpstr>
      <vt:lpstr>CUO AP Y RET ISSEMYM 2020</vt:lpstr>
      <vt:lpstr>RET ISR 2020</vt:lpstr>
      <vt:lpstr>REPPLAZAS 2020</vt:lpstr>
      <vt:lpstr>INF ISERTP 20201</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Esmeralda</dc:creator>
  <cp:lastModifiedBy>Esmeralda</cp:lastModifiedBy>
  <cp:lastPrinted>2021-03-16T23:43:41Z</cp:lastPrinted>
  <dcterms:created xsi:type="dcterms:W3CDTF">2021-03-05T21:30:51Z</dcterms:created>
  <dcterms:modified xsi:type="dcterms:W3CDTF">2021-03-16T23:43:49Z</dcterms:modified>
</cp:coreProperties>
</file>